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sin\Desktop\"/>
    </mc:Choice>
  </mc:AlternateContent>
  <bookViews>
    <workbookView xWindow="-120" yWindow="-120" windowWidth="21840" windowHeight="131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Sheet1!$AJ$2:$AT$34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G30" i="1" s="1"/>
  <c r="F24" i="1"/>
  <c r="G24" i="1" s="1"/>
  <c r="F18" i="1"/>
  <c r="G18" i="1" s="1"/>
  <c r="F12" i="1"/>
  <c r="G12" i="1" s="1"/>
  <c r="F6" i="1"/>
  <c r="G6" i="1" s="1"/>
  <c r="AS26" i="1"/>
  <c r="AS20" i="1"/>
  <c r="AS8" i="1"/>
  <c r="AS14" i="1"/>
  <c r="AS30" i="1"/>
  <c r="AS32" i="1" s="1"/>
  <c r="AS34" i="1" s="1"/>
  <c r="AS24" i="1"/>
  <c r="AS18" i="1"/>
  <c r="AS12" i="1"/>
  <c r="AS6" i="1"/>
  <c r="AT30" i="1"/>
  <c r="AT31" i="1" s="1"/>
  <c r="AT32" i="1" s="1"/>
  <c r="AT33" i="1" s="1"/>
  <c r="AT34" i="1" s="1"/>
  <c r="AT25" i="1"/>
  <c r="AT26" i="1" s="1"/>
  <c r="AT27" i="1" s="1"/>
  <c r="AT28" i="1" s="1"/>
  <c r="AT24" i="1"/>
  <c r="AT18" i="1"/>
  <c r="AT19" i="1" s="1"/>
  <c r="AT20" i="1" s="1"/>
  <c r="AT21" i="1" s="1"/>
  <c r="AT22" i="1" s="1"/>
  <c r="AT13" i="1"/>
  <c r="AT14" i="1" s="1"/>
  <c r="AT15" i="1" s="1"/>
  <c r="AT16" i="1" s="1"/>
  <c r="AT12" i="1"/>
  <c r="AT6" i="1"/>
  <c r="AT7" i="1" s="1"/>
  <c r="AT8" i="1" s="1"/>
  <c r="AT9" i="1" s="1"/>
  <c r="AT10" i="1" s="1"/>
  <c r="AH30" i="1"/>
  <c r="AH31" i="1" s="1"/>
  <c r="AH32" i="1" s="1"/>
  <c r="AH33" i="1" s="1"/>
  <c r="AH34" i="1" s="1"/>
  <c r="AH24" i="1"/>
  <c r="AH25" i="1" s="1"/>
  <c r="AH26" i="1" s="1"/>
  <c r="AH27" i="1" s="1"/>
  <c r="AH28" i="1" s="1"/>
  <c r="AH19" i="1"/>
  <c r="AH20" i="1" s="1"/>
  <c r="AH21" i="1" s="1"/>
  <c r="AH22" i="1" s="1"/>
  <c r="AH18" i="1"/>
  <c r="AH14" i="1"/>
  <c r="AH15" i="1" s="1"/>
  <c r="AH16" i="1" s="1"/>
  <c r="AH13" i="1"/>
  <c r="AH12" i="1"/>
  <c r="AH6" i="1"/>
  <c r="AH7" i="1" s="1"/>
  <c r="AH8" i="1" s="1"/>
  <c r="AH9" i="1" s="1"/>
  <c r="AH10" i="1" s="1"/>
  <c r="U32" i="1"/>
  <c r="U26" i="1"/>
  <c r="U20" i="1"/>
  <c r="U14" i="1"/>
  <c r="AG32" i="1"/>
  <c r="AG26" i="1"/>
  <c r="AG14" i="1"/>
  <c r="AG8" i="1"/>
  <c r="AG13" i="1"/>
  <c r="AG15" i="1" s="1"/>
  <c r="AG12" i="1"/>
  <c r="AG6" i="1"/>
  <c r="U6" i="1"/>
  <c r="U8" i="1" s="1"/>
  <c r="U10" i="1" s="1"/>
  <c r="V31" i="1"/>
  <c r="V32" i="1" s="1"/>
  <c r="V33" i="1" s="1"/>
  <c r="V34" i="1" s="1"/>
  <c r="V30" i="1"/>
  <c r="V26" i="1"/>
  <c r="V27" i="1" s="1"/>
  <c r="V28" i="1" s="1"/>
  <c r="V25" i="1"/>
  <c r="V24" i="1"/>
  <c r="V21" i="1"/>
  <c r="V22" i="1" s="1"/>
  <c r="V20" i="1"/>
  <c r="V19" i="1"/>
  <c r="V18" i="1"/>
  <c r="V12" i="1"/>
  <c r="V13" i="1" s="1"/>
  <c r="V14" i="1" s="1"/>
  <c r="V15" i="1" s="1"/>
  <c r="V16" i="1" s="1"/>
  <c r="V7" i="1"/>
  <c r="V8" i="1" s="1"/>
  <c r="V9" i="1" s="1"/>
  <c r="V10" i="1" s="1"/>
  <c r="V6" i="1"/>
  <c r="U23" i="1"/>
  <c r="U29" i="1" s="1"/>
  <c r="U17" i="1"/>
  <c r="U18" i="1" s="1"/>
  <c r="U11" i="1"/>
  <c r="U12" i="1" s="1"/>
  <c r="I6" i="1"/>
  <c r="I8" i="1" s="1"/>
  <c r="I12" i="1"/>
  <c r="I14" i="1" s="1"/>
  <c r="I16" i="1" s="1"/>
  <c r="J30" i="1"/>
  <c r="J31" i="1" s="1"/>
  <c r="J32" i="1" s="1"/>
  <c r="J33" i="1" s="1"/>
  <c r="J34" i="1" s="1"/>
  <c r="J24" i="1"/>
  <c r="J25" i="1" s="1"/>
  <c r="J26" i="1" s="1"/>
  <c r="J27" i="1" s="1"/>
  <c r="J28" i="1" s="1"/>
  <c r="J18" i="1"/>
  <c r="J19" i="1" s="1"/>
  <c r="J20" i="1" s="1"/>
  <c r="J21" i="1" s="1"/>
  <c r="J22" i="1" s="1"/>
  <c r="J12" i="1"/>
  <c r="J13" i="1" s="1"/>
  <c r="J14" i="1" s="1"/>
  <c r="J15" i="1" s="1"/>
  <c r="J16" i="1" s="1"/>
  <c r="J10" i="1"/>
  <c r="J9" i="1"/>
  <c r="J8" i="1"/>
  <c r="J7" i="1"/>
  <c r="J6" i="1"/>
  <c r="I17" i="1"/>
  <c r="I23" i="1" s="1"/>
  <c r="I29" i="1" s="1"/>
  <c r="I30" i="1" s="1"/>
  <c r="I11" i="1"/>
  <c r="AD12" i="1" l="1"/>
  <c r="AE12" i="1" s="1"/>
  <c r="U19" i="1"/>
  <c r="AS31" i="1"/>
  <c r="AS25" i="1"/>
  <c r="AS19" i="1"/>
  <c r="AS13" i="1"/>
  <c r="AS7" i="1"/>
  <c r="AP6" i="1" s="1"/>
  <c r="AQ6" i="1" s="1"/>
  <c r="U13" i="1"/>
  <c r="U7" i="1"/>
  <c r="AG7" i="1"/>
  <c r="I18" i="1"/>
  <c r="I20" i="1" s="1"/>
  <c r="I22" i="1" s="1"/>
  <c r="I24" i="1"/>
  <c r="I26" i="1" s="1"/>
  <c r="I28" i="1" s="1"/>
  <c r="I7" i="1"/>
  <c r="I9" i="1" s="1"/>
  <c r="I32" i="1"/>
  <c r="I34" i="1" s="1"/>
  <c r="I25" i="1"/>
  <c r="I27" i="1" s="1"/>
  <c r="I19" i="1"/>
  <c r="I21" i="1" s="1"/>
  <c r="I13" i="1"/>
  <c r="I15" i="1" s="1"/>
  <c r="I10" i="1"/>
  <c r="U30" i="1"/>
  <c r="U31" i="1" s="1"/>
  <c r="U24" i="1"/>
  <c r="U25" i="1" s="1"/>
  <c r="AG30" i="1"/>
  <c r="AG24" i="1"/>
  <c r="AG18" i="1"/>
  <c r="AG20" i="1" l="1"/>
  <c r="AG22" i="1" s="1"/>
  <c r="AG9" i="1"/>
  <c r="AD6" i="1"/>
  <c r="AE6" i="1" s="1"/>
  <c r="AS27" i="1"/>
  <c r="AP24" i="1"/>
  <c r="AQ24" i="1" s="1"/>
  <c r="AS33" i="1"/>
  <c r="AP30" i="1"/>
  <c r="AQ30" i="1" s="1"/>
  <c r="AS21" i="1"/>
  <c r="AP18" i="1"/>
  <c r="AQ18" i="1" s="1"/>
  <c r="AS15" i="1"/>
  <c r="AP12" i="1"/>
  <c r="AQ12" i="1" s="1"/>
  <c r="U27" i="1"/>
  <c r="R24" i="1"/>
  <c r="S24" i="1" s="1"/>
  <c r="U33" i="1"/>
  <c r="R30" i="1"/>
  <c r="S30" i="1" s="1"/>
  <c r="U9" i="1"/>
  <c r="R6" i="1"/>
  <c r="S6" i="1" s="1"/>
  <c r="U15" i="1"/>
  <c r="R12" i="1"/>
  <c r="S12" i="1" s="1"/>
  <c r="U21" i="1"/>
  <c r="R18" i="1"/>
  <c r="S18" i="1" s="1"/>
  <c r="AS9" i="1"/>
  <c r="AG31" i="1"/>
  <c r="AG25" i="1"/>
  <c r="I31" i="1"/>
  <c r="I33" i="1" s="1"/>
  <c r="AG33" i="1" l="1"/>
  <c r="AD30" i="1"/>
  <c r="AE30" i="1" s="1"/>
  <c r="AG19" i="1"/>
  <c r="AG27" i="1"/>
  <c r="AD24" i="1"/>
  <c r="AE24" i="1" s="1"/>
  <c r="AG21" i="1" l="1"/>
  <c r="AD18" i="1"/>
  <c r="AE18" i="1" s="1"/>
</calcChain>
</file>

<file path=xl/sharedStrings.xml><?xml version="1.0" encoding="utf-8"?>
<sst xmlns="http://schemas.openxmlformats.org/spreadsheetml/2006/main" count="242" uniqueCount="27">
  <si>
    <t>70درصد</t>
  </si>
  <si>
    <t xml:space="preserve">حق بیمه ماهیانه برای هرعضو </t>
  </si>
  <si>
    <t>30درصد</t>
  </si>
  <si>
    <t>چک سه ماهه</t>
  </si>
  <si>
    <t>05/30</t>
  </si>
  <si>
    <t>07/30</t>
  </si>
  <si>
    <t>09/30</t>
  </si>
  <si>
    <t>1نفر</t>
  </si>
  <si>
    <t>2نفر</t>
  </si>
  <si>
    <t>3نفر</t>
  </si>
  <si>
    <t>4نفر</t>
  </si>
  <si>
    <t>5نفر</t>
  </si>
  <si>
    <t>یکساله</t>
  </si>
  <si>
    <t>واریزی 30% به انضمام بیمه عمر و حوادث</t>
  </si>
  <si>
    <t xml:space="preserve">واریزی 30% به انضمام بیمه عمر و حوادث به انضمام </t>
  </si>
  <si>
    <t>بیمه عمر و حوادث برای عضو اصلی  یکساله 4500000 ریال (مازاد بر بیمه درمان الزامی است)</t>
  </si>
  <si>
    <t>ریال</t>
  </si>
  <si>
    <t>هزینه تکمیل درمان ماهیانه ملت با دندان 6104000 ریال</t>
  </si>
  <si>
    <t>هزینه تکمیل درمان ماهیانه ملت بدون سقف 6540000  ریال</t>
  </si>
  <si>
    <t>6540000</t>
  </si>
  <si>
    <t>طرح 1</t>
  </si>
  <si>
    <t>طرح 2</t>
  </si>
  <si>
    <t>طرح 3</t>
  </si>
  <si>
    <t>هزینه تکمیل درمان ماهیانه ملت بدون سقف 654000  ریال</t>
  </si>
  <si>
    <t>654000</t>
  </si>
  <si>
    <t>طرح 4</t>
  </si>
  <si>
    <t xml:space="preserve">هزینه تکمیل درمان ماهیانه ملت بدون دندان 3520700 ریال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</si>
</sst>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78"/>
      <scheme val="minor"/>
    </font>
    <font>
      <sz val="11"/>
      <color theme="1"/>
      <name val="B Nazanin"/>
      <charset val="178"/>
    </font>
    <font>
      <sz val="14"/>
      <color theme="1"/>
      <name val="B Nazanin"/>
      <charset val="178"/>
    </font>
    <font>
      <sz val="14"/>
      <color theme="1"/>
      <name val="Calibri"/>
      <family val="2"/>
      <charset val="178"/>
      <scheme val="minor"/>
    </font>
    <font>
      <sz val="12"/>
      <color theme="1"/>
      <name val="B Titr"/>
      <charset val="178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0" xfId="0" applyBorder="1" applyAlignment="1"/>
    <xf numFmtId="0" fontId="0" fillId="0" borderId="0" xfId="0" applyBorder="1"/>
    <xf numFmtId="0" fontId="3" fillId="0" borderId="0" xfId="0" applyFont="1"/>
    <xf numFmtId="0" fontId="3" fillId="0" borderId="7" xfId="0" applyFont="1" applyBorder="1" applyAlignment="1">
      <alignment horizontal="center"/>
    </xf>
    <xf numFmtId="0" fontId="0" fillId="0" borderId="19" xfId="0" applyBorder="1" applyAlignment="1"/>
    <xf numFmtId="0" fontId="4" fillId="0" borderId="0" xfId="0" applyFont="1" applyBorder="1"/>
    <xf numFmtId="0" fontId="2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/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readingOrder="2"/>
    </xf>
    <xf numFmtId="0" fontId="1" fillId="0" borderId="0" xfId="0" applyFont="1" applyFill="1" applyBorder="1" applyAlignment="1"/>
    <xf numFmtId="3" fontId="2" fillId="0" borderId="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readingOrder="2"/>
    </xf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right" vertical="center" readingOrder="2"/>
    </xf>
    <xf numFmtId="0" fontId="2" fillId="0" borderId="11" xfId="0" applyFont="1" applyFill="1" applyBorder="1" applyAlignment="1">
      <alignment horizontal="center" vertical="top"/>
    </xf>
    <xf numFmtId="0" fontId="4" fillId="0" borderId="0" xfId="0" applyFont="1" applyFill="1" applyBorder="1"/>
    <xf numFmtId="0" fontId="0" fillId="0" borderId="0" xfId="0" applyFill="1" applyBorder="1" applyAlignment="1"/>
    <xf numFmtId="0" fontId="0" fillId="0" borderId="0" xfId="0" applyFill="1" applyBorder="1"/>
    <xf numFmtId="3" fontId="2" fillId="0" borderId="12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right" vertical="center" readingOrder="2"/>
    </xf>
    <xf numFmtId="0" fontId="2" fillId="0" borderId="11" xfId="0" applyFont="1" applyFill="1" applyBorder="1" applyAlignment="1">
      <alignment horizontal="right" vertical="center" readingOrder="2"/>
    </xf>
    <xf numFmtId="0" fontId="2" fillId="0" borderId="13" xfId="0" applyFont="1" applyFill="1" applyBorder="1" applyAlignment="1">
      <alignment horizontal="right" vertical="center" readingOrder="2"/>
    </xf>
    <xf numFmtId="0" fontId="2" fillId="0" borderId="14" xfId="0" applyFont="1" applyFill="1" applyBorder="1" applyAlignment="1">
      <alignment horizontal="right" vertical="center" readingOrder="2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/>
    <xf numFmtId="1" fontId="2" fillId="0" borderId="14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top"/>
    </xf>
    <xf numFmtId="1" fontId="2" fillId="2" borderId="0" xfId="0" applyNumberFormat="1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3" xfId="0" applyFont="1" applyFill="1" applyBorder="1" applyAlignment="1">
      <alignment horizontal="center" vertical="center" readingOrder="2"/>
    </xf>
    <xf numFmtId="0" fontId="2" fillId="0" borderId="14" xfId="0" applyFont="1" applyFill="1" applyBorder="1" applyAlignment="1">
      <alignment horizontal="center" vertical="center" readingOrder="2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4"/>
  <sheetViews>
    <sheetView rightToLeft="1" tabSelected="1" topLeftCell="V19" zoomScale="75" zoomScaleNormal="75" workbookViewId="0">
      <selection activeCell="AL39" sqref="AL39"/>
    </sheetView>
  </sheetViews>
  <sheetFormatPr defaultRowHeight="18.75" x14ac:dyDescent="0.3"/>
  <cols>
    <col min="1" max="1" width="5.28515625" customWidth="1"/>
    <col min="2" max="2" width="9.140625" style="51"/>
    <col min="6" max="6" width="10.85546875" bestFit="1" customWidth="1"/>
    <col min="7" max="7" width="9" customWidth="1"/>
    <col min="8" max="8" width="8.140625" customWidth="1"/>
    <col min="9" max="9" width="14.85546875" style="6" bestFit="1" customWidth="1"/>
    <col min="10" max="10" width="8.85546875" style="7" customWidth="1"/>
    <col min="11" max="11" width="8.85546875" style="56" customWidth="1"/>
    <col min="12" max="12" width="2.85546875" style="26" customWidth="1"/>
    <col min="13" max="14" width="9" style="5"/>
    <col min="15" max="15" width="7.7109375" style="5" customWidth="1"/>
    <col min="16" max="16" width="7.42578125" style="5" customWidth="1"/>
    <col min="17" max="17" width="7.7109375" style="5" customWidth="1"/>
    <col min="18" max="18" width="11.42578125" style="5" customWidth="1"/>
    <col min="19" max="19" width="7.140625" style="5" customWidth="1"/>
    <col min="20" max="20" width="5.7109375" style="5" customWidth="1"/>
    <col min="21" max="21" width="17.140625" style="5" customWidth="1"/>
    <col min="22" max="23" width="6.85546875" style="5" customWidth="1"/>
    <col min="24" max="24" width="2.85546875" style="26" customWidth="1"/>
    <col min="25" max="26" width="9" style="5"/>
    <col min="27" max="27" width="7.85546875" style="5" customWidth="1"/>
    <col min="28" max="28" width="9" style="5"/>
    <col min="29" max="29" width="7.85546875" style="5" customWidth="1"/>
    <col min="30" max="30" width="10.85546875" style="5" bestFit="1" customWidth="1"/>
    <col min="31" max="31" width="9" style="5"/>
    <col min="32" max="32" width="5.5703125" style="5" customWidth="1"/>
    <col min="33" max="33" width="16.140625" style="5" customWidth="1"/>
    <col min="34" max="35" width="6.5703125" style="5" customWidth="1"/>
    <col min="36" max="36" width="3.5703125" style="5" customWidth="1"/>
    <col min="37" max="37" width="12" style="5" customWidth="1"/>
    <col min="38" max="39" width="6.5703125" style="5" customWidth="1"/>
    <col min="40" max="40" width="4.85546875" style="5" bestFit="1" customWidth="1"/>
    <col min="41" max="41" width="7.140625" style="5" bestFit="1" customWidth="1"/>
    <col min="42" max="42" width="9.85546875" style="5" bestFit="1" customWidth="1"/>
    <col min="43" max="43" width="8.140625" style="5" bestFit="1" customWidth="1"/>
    <col min="44" max="44" width="6.5703125" style="5" customWidth="1"/>
    <col min="45" max="45" width="16" style="5" bestFit="1" customWidth="1"/>
    <col min="46" max="46" width="9.28515625" style="5" customWidth="1"/>
    <col min="47" max="52" width="6.5703125" style="5" customWidth="1"/>
    <col min="53" max="53" width="9.140625" style="5" bestFit="1" customWidth="1"/>
    <col min="54" max="55" width="9.28515625" style="5" bestFit="1" customWidth="1"/>
    <col min="56" max="57" width="9" style="5"/>
  </cols>
  <sheetData>
    <row r="1" spans="1:57" ht="19.5" thickBot="1" x14ac:dyDescent="0.35"/>
    <row r="2" spans="1:57" ht="19.5" customHeight="1" thickBot="1" x14ac:dyDescent="0.3">
      <c r="B2" s="50" t="s">
        <v>20</v>
      </c>
      <c r="C2" s="50"/>
      <c r="D2" s="50"/>
      <c r="E2" s="50"/>
      <c r="F2" s="50"/>
      <c r="G2" s="50"/>
      <c r="H2" s="50"/>
      <c r="I2" s="50"/>
      <c r="J2" s="50"/>
      <c r="K2" s="43"/>
      <c r="M2" s="50" t="s">
        <v>21</v>
      </c>
      <c r="N2" s="50"/>
      <c r="O2" s="50"/>
      <c r="P2" s="50"/>
      <c r="Q2" s="50"/>
      <c r="R2" s="50"/>
      <c r="S2" s="50"/>
      <c r="T2" s="50"/>
      <c r="U2" s="50"/>
      <c r="V2" s="50"/>
      <c r="W2" s="43"/>
      <c r="Y2" s="50" t="s">
        <v>22</v>
      </c>
      <c r="Z2" s="50"/>
      <c r="AA2" s="50"/>
      <c r="AB2" s="50"/>
      <c r="AC2" s="50"/>
      <c r="AD2" s="50"/>
      <c r="AE2" s="50"/>
      <c r="AF2" s="50"/>
      <c r="AG2" s="50"/>
      <c r="AH2" s="50"/>
      <c r="AI2" s="43"/>
      <c r="AJ2" s="43"/>
      <c r="AK2" s="50" t="s">
        <v>25</v>
      </c>
      <c r="AL2" s="50"/>
      <c r="AM2" s="50"/>
      <c r="AN2" s="50"/>
      <c r="AO2" s="50"/>
      <c r="AP2" s="50"/>
      <c r="AQ2" s="50"/>
      <c r="AR2" s="50"/>
      <c r="AS2" s="50"/>
      <c r="AT2" s="50"/>
      <c r="AU2" s="43"/>
      <c r="AV2" s="43"/>
      <c r="AW2" s="43"/>
      <c r="AX2" s="43"/>
      <c r="AY2" s="43"/>
      <c r="AZ2" s="43"/>
    </row>
    <row r="3" spans="1:57" s="9" customFormat="1" ht="22.5" customHeight="1" thickBot="1" x14ac:dyDescent="0.75">
      <c r="B3" s="50" t="s">
        <v>26</v>
      </c>
      <c r="C3" s="50"/>
      <c r="D3" s="50"/>
      <c r="E3" s="50"/>
      <c r="F3" s="50"/>
      <c r="G3" s="50"/>
      <c r="H3" s="50"/>
      <c r="I3" s="50"/>
      <c r="J3" s="50"/>
      <c r="K3" s="43"/>
      <c r="L3" s="24"/>
      <c r="M3" s="40" t="s">
        <v>17</v>
      </c>
      <c r="N3" s="41"/>
      <c r="O3" s="41"/>
      <c r="P3" s="41"/>
      <c r="Q3" s="41"/>
      <c r="R3" s="41"/>
      <c r="S3" s="41"/>
      <c r="T3" s="41"/>
      <c r="U3" s="41"/>
      <c r="V3" s="42"/>
      <c r="W3" s="43"/>
      <c r="X3" s="24"/>
      <c r="Y3" s="40" t="s">
        <v>18</v>
      </c>
      <c r="Z3" s="41"/>
      <c r="AA3" s="41"/>
      <c r="AB3" s="41"/>
      <c r="AC3" s="41"/>
      <c r="AD3" s="41"/>
      <c r="AE3" s="41"/>
      <c r="AF3" s="41"/>
      <c r="AG3" s="41"/>
      <c r="AH3" s="42"/>
      <c r="AI3" s="43"/>
      <c r="AJ3" s="43"/>
      <c r="AK3" s="32" t="s">
        <v>23</v>
      </c>
      <c r="AL3" s="33"/>
      <c r="AM3" s="33"/>
      <c r="AN3" s="33"/>
      <c r="AO3" s="33"/>
      <c r="AP3" s="33"/>
      <c r="AQ3" s="33"/>
      <c r="AR3" s="33"/>
      <c r="AS3" s="33"/>
      <c r="AT3" s="34"/>
      <c r="AU3" s="43"/>
      <c r="AV3" s="43"/>
      <c r="AW3" s="43"/>
      <c r="AX3" s="43"/>
      <c r="AY3" s="43"/>
      <c r="AZ3" s="43"/>
    </row>
    <row r="4" spans="1:57" s="9" customFormat="1" ht="22.5" customHeight="1" thickBot="1" x14ac:dyDescent="0.75">
      <c r="B4" s="50" t="s">
        <v>15</v>
      </c>
      <c r="C4" s="50"/>
      <c r="D4" s="50"/>
      <c r="E4" s="50"/>
      <c r="F4" s="50"/>
      <c r="G4" s="50"/>
      <c r="H4" s="50"/>
      <c r="I4" s="50"/>
      <c r="J4" s="50"/>
      <c r="K4" s="43"/>
      <c r="L4" s="24"/>
      <c r="M4" s="35" t="s">
        <v>15</v>
      </c>
      <c r="N4" s="36"/>
      <c r="O4" s="36"/>
      <c r="P4" s="36"/>
      <c r="Q4" s="36"/>
      <c r="R4" s="36"/>
      <c r="S4" s="36"/>
      <c r="T4" s="36"/>
      <c r="U4" s="36"/>
      <c r="V4" s="37"/>
      <c r="W4" s="43"/>
      <c r="X4" s="24"/>
      <c r="Y4" s="35" t="s">
        <v>15</v>
      </c>
      <c r="Z4" s="36"/>
      <c r="AA4" s="36"/>
      <c r="AB4" s="36"/>
      <c r="AC4" s="36"/>
      <c r="AD4" s="36"/>
      <c r="AE4" s="36"/>
      <c r="AF4" s="36"/>
      <c r="AG4" s="36"/>
      <c r="AH4" s="37"/>
      <c r="AI4" s="43"/>
      <c r="AJ4" s="43"/>
      <c r="AK4" s="35" t="s">
        <v>15</v>
      </c>
      <c r="AL4" s="36"/>
      <c r="AM4" s="36"/>
      <c r="AN4" s="36"/>
      <c r="AO4" s="36"/>
      <c r="AP4" s="36"/>
      <c r="AQ4" s="36"/>
      <c r="AR4" s="36"/>
      <c r="AS4" s="36"/>
      <c r="AT4" s="37"/>
      <c r="AU4" s="43"/>
      <c r="AV4" s="43"/>
      <c r="AW4" s="43"/>
      <c r="AX4" s="43"/>
      <c r="AY4" s="43"/>
      <c r="AZ4" s="43"/>
    </row>
    <row r="5" spans="1:57" s="1" customFormat="1" ht="23.1" customHeight="1" x14ac:dyDescent="0.45">
      <c r="A5" s="4"/>
      <c r="B5" s="52" t="s">
        <v>1</v>
      </c>
      <c r="C5" s="53"/>
      <c r="D5" s="53"/>
      <c r="E5" s="10" t="s">
        <v>7</v>
      </c>
      <c r="F5" s="10"/>
      <c r="G5" s="11"/>
      <c r="H5" s="11"/>
      <c r="I5" s="45">
        <v>3520700</v>
      </c>
      <c r="J5" s="12" t="s">
        <v>16</v>
      </c>
      <c r="K5" s="20"/>
      <c r="L5" s="25"/>
      <c r="M5" s="52" t="s">
        <v>1</v>
      </c>
      <c r="N5" s="53"/>
      <c r="O5" s="53"/>
      <c r="P5" s="10" t="s">
        <v>7</v>
      </c>
      <c r="Q5" s="11"/>
      <c r="R5" s="11"/>
      <c r="S5" s="11"/>
      <c r="T5" s="11"/>
      <c r="U5" s="45">
        <v>6104000</v>
      </c>
      <c r="V5" s="12" t="s">
        <v>16</v>
      </c>
      <c r="W5" s="20"/>
      <c r="X5" s="25"/>
      <c r="Y5" s="30" t="s">
        <v>1</v>
      </c>
      <c r="Z5" s="31"/>
      <c r="AA5" s="31"/>
      <c r="AB5" s="10" t="s">
        <v>7</v>
      </c>
      <c r="AC5" s="11"/>
      <c r="AD5" s="11"/>
      <c r="AE5" s="11"/>
      <c r="AF5" s="11"/>
      <c r="AG5" s="45" t="s">
        <v>19</v>
      </c>
      <c r="AH5" s="12" t="s">
        <v>16</v>
      </c>
      <c r="AI5" s="20"/>
      <c r="AJ5" s="20"/>
      <c r="AK5" s="30" t="s">
        <v>1</v>
      </c>
      <c r="AL5" s="31"/>
      <c r="AM5" s="31"/>
      <c r="AN5" s="10" t="s">
        <v>7</v>
      </c>
      <c r="AO5" s="11"/>
      <c r="AP5" s="11"/>
      <c r="AQ5" s="11"/>
      <c r="AR5" s="11"/>
      <c r="AS5" s="45" t="s">
        <v>24</v>
      </c>
      <c r="AT5" s="12" t="s">
        <v>16</v>
      </c>
      <c r="AU5" s="20"/>
      <c r="AV5" s="20"/>
      <c r="AW5" s="20"/>
      <c r="AX5" s="20"/>
      <c r="AY5" s="20"/>
      <c r="AZ5" s="20"/>
      <c r="BA5" s="4"/>
      <c r="BB5" s="4">
        <v>1</v>
      </c>
      <c r="BC5" s="4">
        <v>12</v>
      </c>
      <c r="BD5" s="4"/>
      <c r="BE5" s="4"/>
    </row>
    <row r="6" spans="1:57" s="2" customFormat="1" ht="23.1" customHeight="1" x14ac:dyDescent="0.45">
      <c r="A6" s="4"/>
      <c r="B6" s="13" t="s">
        <v>12</v>
      </c>
      <c r="C6" s="14"/>
      <c r="D6" s="14"/>
      <c r="E6" s="15"/>
      <c r="F6" s="44">
        <f>I7+I8</f>
        <v>42248400</v>
      </c>
      <c r="G6" s="15" t="str">
        <f>IF(F6=I6,"ok",غلط)</f>
        <v>ok</v>
      </c>
      <c r="H6" s="15"/>
      <c r="I6" s="46">
        <f>BC5*BB5*I5</f>
        <v>42248400</v>
      </c>
      <c r="J6" s="17" t="str">
        <f>J5</f>
        <v>ریال</v>
      </c>
      <c r="K6" s="20"/>
      <c r="L6" s="25"/>
      <c r="M6" s="13" t="s">
        <v>12</v>
      </c>
      <c r="N6" s="14"/>
      <c r="O6" s="14"/>
      <c r="P6" s="15"/>
      <c r="Q6" s="15"/>
      <c r="R6" s="44">
        <f>U7+U8</f>
        <v>73248000</v>
      </c>
      <c r="S6" s="15" t="str">
        <f>IF(R6=U6,"ok",1)</f>
        <v>ok</v>
      </c>
      <c r="T6" s="15"/>
      <c r="U6" s="46">
        <f>BC5*BB5*U5</f>
        <v>73248000</v>
      </c>
      <c r="V6" s="17" t="str">
        <f>V5</f>
        <v>ریال</v>
      </c>
      <c r="W6" s="20"/>
      <c r="X6" s="25"/>
      <c r="Y6" s="13" t="s">
        <v>12</v>
      </c>
      <c r="Z6" s="14"/>
      <c r="AA6" s="14"/>
      <c r="AB6" s="15"/>
      <c r="AC6" s="15"/>
      <c r="AD6" s="44">
        <f>AG7+AG8</f>
        <v>78480000</v>
      </c>
      <c r="AE6" s="15" t="str">
        <f>IF(AD6=AG6,"ok",غلط)</f>
        <v>ok</v>
      </c>
      <c r="AF6" s="15"/>
      <c r="AG6" s="46">
        <f>BC5*BB5*AG5</f>
        <v>78480000</v>
      </c>
      <c r="AH6" s="17" t="str">
        <f>AH5</f>
        <v>ریال</v>
      </c>
      <c r="AI6" s="20"/>
      <c r="AJ6" s="20"/>
      <c r="AK6" s="13" t="s">
        <v>12</v>
      </c>
      <c r="AL6" s="14"/>
      <c r="AM6" s="14"/>
      <c r="AN6" s="15"/>
      <c r="AO6" s="15"/>
      <c r="AP6" s="44">
        <f>AS7+AS8</f>
        <v>7848000</v>
      </c>
      <c r="AQ6" s="15" t="str">
        <f>IF(AP6=AS6,"ok",غلط)</f>
        <v>ok</v>
      </c>
      <c r="AR6" s="15"/>
      <c r="AS6" s="46">
        <f>AS5*BB5*BC5</f>
        <v>7848000</v>
      </c>
      <c r="AT6" s="17" t="str">
        <f>AT5</f>
        <v>ریال</v>
      </c>
      <c r="AU6" s="20"/>
      <c r="AV6" s="20"/>
      <c r="AW6" s="20"/>
      <c r="AX6" s="20"/>
      <c r="AY6" s="20"/>
      <c r="AZ6" s="20"/>
      <c r="BA6" s="4"/>
      <c r="BB6" s="4"/>
      <c r="BC6" s="4"/>
      <c r="BD6" s="4"/>
      <c r="BE6" s="4"/>
    </row>
    <row r="7" spans="1:57" s="2" customFormat="1" ht="23.1" customHeight="1" x14ac:dyDescent="0.25">
      <c r="A7" s="4"/>
      <c r="B7" s="13" t="s">
        <v>2</v>
      </c>
      <c r="C7" s="19"/>
      <c r="D7" s="19"/>
      <c r="E7" s="20"/>
      <c r="F7" s="20"/>
      <c r="G7" s="20"/>
      <c r="H7" s="20"/>
      <c r="I7" s="46">
        <f>I6-I8</f>
        <v>12248400</v>
      </c>
      <c r="J7" s="17" t="str">
        <f>J6</f>
        <v>ریال</v>
      </c>
      <c r="K7" s="20"/>
      <c r="L7" s="25"/>
      <c r="M7" s="13" t="s">
        <v>2</v>
      </c>
      <c r="N7" s="19"/>
      <c r="O7" s="19"/>
      <c r="P7" s="20"/>
      <c r="Q7" s="20"/>
      <c r="R7" s="20"/>
      <c r="S7" s="20"/>
      <c r="T7" s="20"/>
      <c r="U7" s="46">
        <f>U6-U8</f>
        <v>22248000</v>
      </c>
      <c r="V7" s="17" t="str">
        <f>V6</f>
        <v>ریال</v>
      </c>
      <c r="W7" s="20"/>
      <c r="X7" s="25"/>
      <c r="Y7" s="18" t="s">
        <v>2</v>
      </c>
      <c r="Z7" s="19"/>
      <c r="AA7" s="19"/>
      <c r="AB7" s="20"/>
      <c r="AC7" s="20"/>
      <c r="AD7" s="20"/>
      <c r="AE7" s="20"/>
      <c r="AF7" s="20"/>
      <c r="AG7" s="46">
        <f>AG6-AG8</f>
        <v>21480000</v>
      </c>
      <c r="AH7" s="17" t="str">
        <f>AH6</f>
        <v>ریال</v>
      </c>
      <c r="AI7" s="20"/>
      <c r="AJ7" s="20"/>
      <c r="AK7" s="18" t="s">
        <v>2</v>
      </c>
      <c r="AL7" s="19"/>
      <c r="AM7" s="19"/>
      <c r="AN7" s="20"/>
      <c r="AO7" s="20"/>
      <c r="AP7" s="20"/>
      <c r="AQ7" s="20"/>
      <c r="AR7" s="20"/>
      <c r="AS7" s="46">
        <f>AS6-AS8</f>
        <v>2748000</v>
      </c>
      <c r="AT7" s="17" t="str">
        <f>AT6</f>
        <v>ریال</v>
      </c>
      <c r="AU7" s="20"/>
      <c r="AV7" s="20"/>
      <c r="AW7" s="20"/>
      <c r="AX7" s="20"/>
      <c r="AY7" s="20"/>
      <c r="AZ7" s="20"/>
      <c r="BA7" s="4"/>
      <c r="BB7" s="4"/>
      <c r="BC7" s="4"/>
      <c r="BD7" s="4"/>
      <c r="BE7" s="4"/>
    </row>
    <row r="8" spans="1:57" s="2" customFormat="1" ht="23.1" customHeight="1" x14ac:dyDescent="0.25">
      <c r="A8" s="4"/>
      <c r="B8" s="13" t="s">
        <v>0</v>
      </c>
      <c r="C8" s="19"/>
      <c r="D8" s="19"/>
      <c r="E8" s="20"/>
      <c r="F8" s="20"/>
      <c r="G8" s="16"/>
      <c r="H8" s="20"/>
      <c r="I8" s="47">
        <f>ROUND(I6*0.7,-6)</f>
        <v>30000000</v>
      </c>
      <c r="J8" s="17" t="str">
        <f>J7</f>
        <v>ریال</v>
      </c>
      <c r="K8" s="20"/>
      <c r="L8" s="25"/>
      <c r="M8" s="13" t="s">
        <v>0</v>
      </c>
      <c r="N8" s="19"/>
      <c r="O8" s="19"/>
      <c r="P8" s="20"/>
      <c r="Q8" s="20"/>
      <c r="R8" s="20"/>
      <c r="S8" s="20"/>
      <c r="T8" s="20"/>
      <c r="U8" s="47">
        <f>ROUND(U6*0.7,-6)</f>
        <v>51000000</v>
      </c>
      <c r="V8" s="17" t="str">
        <f>V7</f>
        <v>ریال</v>
      </c>
      <c r="W8" s="20"/>
      <c r="X8" s="25"/>
      <c r="Y8" s="18" t="s">
        <v>0</v>
      </c>
      <c r="Z8" s="19"/>
      <c r="AA8" s="19"/>
      <c r="AB8" s="20"/>
      <c r="AC8" s="20"/>
      <c r="AD8" s="20"/>
      <c r="AE8" s="20"/>
      <c r="AF8" s="20"/>
      <c r="AG8" s="47">
        <f>AG10*3</f>
        <v>57000000</v>
      </c>
      <c r="AH8" s="17" t="str">
        <f>AH7</f>
        <v>ریال</v>
      </c>
      <c r="AI8" s="20"/>
      <c r="AJ8" s="20"/>
      <c r="AK8" s="18" t="s">
        <v>0</v>
      </c>
      <c r="AL8" s="19"/>
      <c r="AM8" s="19"/>
      <c r="AN8" s="20"/>
      <c r="AO8" s="20"/>
      <c r="AP8" s="20"/>
      <c r="AQ8" s="20"/>
      <c r="AR8" s="20"/>
      <c r="AS8" s="47">
        <f>AS10*3</f>
        <v>5100000</v>
      </c>
      <c r="AT8" s="17" t="str">
        <f>AT7</f>
        <v>ریال</v>
      </c>
      <c r="AU8" s="20"/>
      <c r="AV8" s="20"/>
      <c r="AW8" s="20"/>
      <c r="AX8" s="20"/>
      <c r="AY8" s="20"/>
      <c r="AZ8" s="20"/>
      <c r="BA8" s="4"/>
      <c r="BB8" s="4"/>
      <c r="BC8" s="4"/>
      <c r="BD8" s="4"/>
      <c r="BE8" s="4"/>
    </row>
    <row r="9" spans="1:57" s="8" customFormat="1" ht="23.1" customHeight="1" x14ac:dyDescent="0.25">
      <c r="A9" s="4"/>
      <c r="B9" s="54" t="s">
        <v>13</v>
      </c>
      <c r="C9" s="55"/>
      <c r="D9" s="55"/>
      <c r="E9" s="55"/>
      <c r="F9" s="20"/>
      <c r="G9" s="20"/>
      <c r="H9" s="20"/>
      <c r="I9" s="48">
        <f>I7+4500000</f>
        <v>16748400</v>
      </c>
      <c r="J9" s="17" t="str">
        <f>J8</f>
        <v>ریال</v>
      </c>
      <c r="K9" s="20"/>
      <c r="L9" s="25"/>
      <c r="M9" s="54" t="s">
        <v>13</v>
      </c>
      <c r="N9" s="55"/>
      <c r="O9" s="55"/>
      <c r="P9" s="55"/>
      <c r="Q9" s="20"/>
      <c r="R9" s="20"/>
      <c r="S9" s="20"/>
      <c r="T9" s="20"/>
      <c r="U9" s="48">
        <f>U7+4500000</f>
        <v>26748000</v>
      </c>
      <c r="V9" s="17" t="str">
        <f>V8</f>
        <v>ریال</v>
      </c>
      <c r="W9" s="20"/>
      <c r="X9" s="25"/>
      <c r="Y9" s="22" t="s">
        <v>14</v>
      </c>
      <c r="Z9" s="19"/>
      <c r="AA9" s="19"/>
      <c r="AB9" s="20"/>
      <c r="AC9" s="20"/>
      <c r="AD9" s="20"/>
      <c r="AE9" s="20"/>
      <c r="AF9" s="20"/>
      <c r="AG9" s="48">
        <f>AG7+4500000</f>
        <v>25980000</v>
      </c>
      <c r="AH9" s="17" t="str">
        <f>AH8</f>
        <v>ریال</v>
      </c>
      <c r="AI9" s="20"/>
      <c r="AJ9" s="20"/>
      <c r="AK9" s="22" t="s">
        <v>14</v>
      </c>
      <c r="AL9" s="19"/>
      <c r="AM9" s="19"/>
      <c r="AN9" s="20"/>
      <c r="AO9" s="20"/>
      <c r="AP9" s="20"/>
      <c r="AQ9" s="20"/>
      <c r="AR9" s="20"/>
      <c r="AS9" s="48">
        <f>AS7+4500000</f>
        <v>7248000</v>
      </c>
      <c r="AT9" s="17" t="str">
        <f>AT8</f>
        <v>ریال</v>
      </c>
      <c r="AU9" s="20"/>
      <c r="AV9" s="20"/>
      <c r="AW9" s="20"/>
      <c r="AX9" s="20"/>
      <c r="AY9" s="20"/>
      <c r="AZ9" s="20"/>
      <c r="BA9" s="4"/>
      <c r="BB9" s="4"/>
      <c r="BC9" s="4"/>
      <c r="BD9" s="4"/>
      <c r="BE9" s="4"/>
    </row>
    <row r="10" spans="1:57" s="3" customFormat="1" ht="23.1" customHeight="1" thickBot="1" x14ac:dyDescent="0.3">
      <c r="A10" s="4"/>
      <c r="B10" s="28" t="s">
        <v>3</v>
      </c>
      <c r="C10" s="29"/>
      <c r="D10" s="29"/>
      <c r="E10" s="39" t="s">
        <v>4</v>
      </c>
      <c r="F10" s="39" t="s">
        <v>5</v>
      </c>
      <c r="G10" s="39" t="s">
        <v>6</v>
      </c>
      <c r="H10" s="39"/>
      <c r="I10" s="49">
        <f>I8/3</f>
        <v>10000000</v>
      </c>
      <c r="J10" s="27" t="str">
        <f>J9</f>
        <v>ریال</v>
      </c>
      <c r="K10" s="21"/>
      <c r="L10" s="25"/>
      <c r="M10" s="28" t="s">
        <v>3</v>
      </c>
      <c r="N10" s="29"/>
      <c r="O10" s="29"/>
      <c r="P10" s="39"/>
      <c r="Q10" s="39" t="s">
        <v>4</v>
      </c>
      <c r="R10" s="39" t="s">
        <v>5</v>
      </c>
      <c r="S10" s="39" t="s">
        <v>6</v>
      </c>
      <c r="T10" s="39"/>
      <c r="U10" s="49">
        <f>U8/3</f>
        <v>17000000</v>
      </c>
      <c r="V10" s="27" t="str">
        <f>V9</f>
        <v>ریال</v>
      </c>
      <c r="W10" s="21"/>
      <c r="X10" s="25"/>
      <c r="Y10" s="28" t="s">
        <v>3</v>
      </c>
      <c r="Z10" s="29"/>
      <c r="AA10" s="29"/>
      <c r="AB10" s="39"/>
      <c r="AC10" s="39" t="s">
        <v>4</v>
      </c>
      <c r="AD10" s="39" t="s">
        <v>5</v>
      </c>
      <c r="AE10" s="39" t="s">
        <v>6</v>
      </c>
      <c r="AF10" s="39"/>
      <c r="AG10" s="49">
        <v>19000000</v>
      </c>
      <c r="AH10" s="27" t="str">
        <f>AH9</f>
        <v>ریال</v>
      </c>
      <c r="AI10" s="21"/>
      <c r="AJ10" s="21"/>
      <c r="AK10" s="28" t="s">
        <v>3</v>
      </c>
      <c r="AL10" s="29"/>
      <c r="AM10" s="29"/>
      <c r="AN10" s="23"/>
      <c r="AO10" s="39" t="s">
        <v>4</v>
      </c>
      <c r="AP10" s="39" t="s">
        <v>5</v>
      </c>
      <c r="AQ10" s="39" t="s">
        <v>6</v>
      </c>
      <c r="AR10" s="39"/>
      <c r="AS10" s="49">
        <v>1700000</v>
      </c>
      <c r="AT10" s="27" t="str">
        <f>AT9</f>
        <v>ریال</v>
      </c>
      <c r="AU10" s="21"/>
      <c r="AV10" s="21"/>
      <c r="AW10" s="21"/>
      <c r="AX10" s="21"/>
      <c r="AY10" s="21"/>
      <c r="AZ10" s="21"/>
      <c r="BA10" s="4"/>
      <c r="BB10" s="4"/>
      <c r="BC10" s="4"/>
      <c r="BD10" s="4"/>
      <c r="BE10" s="4"/>
    </row>
    <row r="11" spans="1:57" ht="23.1" customHeight="1" x14ac:dyDescent="0.45">
      <c r="A11" s="5"/>
      <c r="B11" s="30" t="s">
        <v>1</v>
      </c>
      <c r="C11" s="31"/>
      <c r="D11" s="31"/>
      <c r="E11" s="10" t="s">
        <v>8</v>
      </c>
      <c r="F11" s="11"/>
      <c r="G11" s="11"/>
      <c r="H11" s="11"/>
      <c r="I11" s="45">
        <f>I5</f>
        <v>3520700</v>
      </c>
      <c r="J11" s="12" t="s">
        <v>16</v>
      </c>
      <c r="K11" s="20"/>
      <c r="M11" s="30" t="s">
        <v>1</v>
      </c>
      <c r="N11" s="31"/>
      <c r="O11" s="31"/>
      <c r="P11" s="10" t="s">
        <v>8</v>
      </c>
      <c r="Q11" s="11"/>
      <c r="R11" s="11"/>
      <c r="S11" s="11"/>
      <c r="T11" s="11"/>
      <c r="U11" s="45">
        <f>U5</f>
        <v>6104000</v>
      </c>
      <c r="V11" s="12" t="s">
        <v>16</v>
      </c>
      <c r="W11" s="20"/>
      <c r="Y11" s="30" t="s">
        <v>1</v>
      </c>
      <c r="Z11" s="31"/>
      <c r="AA11" s="31"/>
      <c r="AB11" s="10" t="s">
        <v>8</v>
      </c>
      <c r="AC11" s="11"/>
      <c r="AD11" s="11"/>
      <c r="AE11" s="11"/>
      <c r="AF11" s="11"/>
      <c r="AG11" s="45" t="s">
        <v>19</v>
      </c>
      <c r="AH11" s="12" t="s">
        <v>16</v>
      </c>
      <c r="AI11" s="20"/>
      <c r="AJ11" s="20"/>
      <c r="AK11" s="30" t="s">
        <v>1</v>
      </c>
      <c r="AL11" s="31"/>
      <c r="AM11" s="31"/>
      <c r="AN11" s="10" t="s">
        <v>8</v>
      </c>
      <c r="AO11" s="11"/>
      <c r="AP11" s="11"/>
      <c r="AQ11" s="11"/>
      <c r="AR11" s="11"/>
      <c r="AS11" s="45" t="s">
        <v>24</v>
      </c>
      <c r="AT11" s="12" t="s">
        <v>16</v>
      </c>
      <c r="AU11" s="20"/>
      <c r="AV11" s="20"/>
      <c r="AW11" s="20"/>
      <c r="AX11" s="20"/>
      <c r="AY11" s="20"/>
      <c r="AZ11" s="20"/>
      <c r="BB11" s="5">
        <v>2</v>
      </c>
      <c r="BC11" s="5">
        <v>12</v>
      </c>
    </row>
    <row r="12" spans="1:57" ht="23.1" customHeight="1" x14ac:dyDescent="0.45">
      <c r="A12" s="5"/>
      <c r="B12" s="13" t="s">
        <v>12</v>
      </c>
      <c r="C12" s="14"/>
      <c r="D12" s="14"/>
      <c r="E12" s="15"/>
      <c r="F12" s="44">
        <f>I13+I14</f>
        <v>84496800</v>
      </c>
      <c r="G12" s="15" t="str">
        <f>IF(F12=I12,"ok",غلط)</f>
        <v>ok</v>
      </c>
      <c r="H12" s="15"/>
      <c r="I12" s="46">
        <f>BC11*BB11*I11</f>
        <v>84496800</v>
      </c>
      <c r="J12" s="17" t="str">
        <f>J11</f>
        <v>ریال</v>
      </c>
      <c r="K12" s="20"/>
      <c r="M12" s="13" t="s">
        <v>12</v>
      </c>
      <c r="N12" s="14"/>
      <c r="O12" s="14"/>
      <c r="P12" s="15"/>
      <c r="Q12" s="15"/>
      <c r="R12" s="44">
        <f>U13+U14</f>
        <v>146496000</v>
      </c>
      <c r="S12" s="15" t="str">
        <f>IF(R12=U12,"ok",غلط)</f>
        <v>ok</v>
      </c>
      <c r="T12" s="15"/>
      <c r="U12" s="46">
        <f>BC11*BB11*U11</f>
        <v>146496000</v>
      </c>
      <c r="V12" s="17" t="str">
        <f>V11</f>
        <v>ریال</v>
      </c>
      <c r="W12" s="20"/>
      <c r="Y12" s="13" t="s">
        <v>12</v>
      </c>
      <c r="Z12" s="14"/>
      <c r="AA12" s="14"/>
      <c r="AB12" s="15"/>
      <c r="AC12" s="15"/>
      <c r="AD12" s="44">
        <f>AG13+AG14</f>
        <v>156960000</v>
      </c>
      <c r="AE12" s="15" t="str">
        <f>IF(AD12=AG12,"ok",غلط)</f>
        <v>ok</v>
      </c>
      <c r="AF12" s="15"/>
      <c r="AG12" s="46">
        <f>BC11*BB11*AG11</f>
        <v>156960000</v>
      </c>
      <c r="AH12" s="17" t="str">
        <f>AH11</f>
        <v>ریال</v>
      </c>
      <c r="AI12" s="20"/>
      <c r="AJ12" s="20"/>
      <c r="AK12" s="13" t="s">
        <v>12</v>
      </c>
      <c r="AL12" s="14"/>
      <c r="AM12" s="14"/>
      <c r="AN12" s="15"/>
      <c r="AO12" s="15"/>
      <c r="AP12" s="44">
        <f>AS13+AS14</f>
        <v>15696000</v>
      </c>
      <c r="AQ12" s="15" t="str">
        <f>IF(AP12=AS12,"ok",غلط)</f>
        <v>ok</v>
      </c>
      <c r="AR12" s="15"/>
      <c r="AS12" s="46">
        <f>AS11*BB11*BC11</f>
        <v>15696000</v>
      </c>
      <c r="AT12" s="17" t="str">
        <f>AT11</f>
        <v>ریال</v>
      </c>
      <c r="AU12" s="20"/>
      <c r="AV12" s="20"/>
      <c r="AW12" s="20"/>
      <c r="AX12" s="20"/>
      <c r="AY12" s="20"/>
      <c r="AZ12" s="20"/>
    </row>
    <row r="13" spans="1:57" ht="23.1" customHeight="1" x14ac:dyDescent="0.25">
      <c r="A13" s="5"/>
      <c r="B13" s="13" t="s">
        <v>2</v>
      </c>
      <c r="C13" s="19"/>
      <c r="D13" s="19"/>
      <c r="E13" s="20"/>
      <c r="F13" s="20"/>
      <c r="G13" s="20"/>
      <c r="H13" s="20"/>
      <c r="I13" s="46">
        <f>I12-I14</f>
        <v>24496800</v>
      </c>
      <c r="J13" s="17" t="str">
        <f>J12</f>
        <v>ریال</v>
      </c>
      <c r="K13" s="20"/>
      <c r="M13" s="13" t="s">
        <v>2</v>
      </c>
      <c r="N13" s="19"/>
      <c r="O13" s="19"/>
      <c r="P13" s="20"/>
      <c r="Q13" s="20"/>
      <c r="R13" s="20"/>
      <c r="S13" s="20"/>
      <c r="T13" s="20"/>
      <c r="U13" s="46">
        <f>U12-U14</f>
        <v>41496000</v>
      </c>
      <c r="V13" s="17" t="str">
        <f>V12</f>
        <v>ریال</v>
      </c>
      <c r="W13" s="20"/>
      <c r="Y13" s="18" t="s">
        <v>2</v>
      </c>
      <c r="Z13" s="19"/>
      <c r="AA13" s="19"/>
      <c r="AB13" s="20"/>
      <c r="AC13" s="20"/>
      <c r="AD13" s="20"/>
      <c r="AE13" s="20"/>
      <c r="AF13" s="20"/>
      <c r="AG13" s="46">
        <f>AG12-AG14</f>
        <v>45960000</v>
      </c>
      <c r="AH13" s="17" t="str">
        <f>AH12</f>
        <v>ریال</v>
      </c>
      <c r="AI13" s="20"/>
      <c r="AJ13" s="20"/>
      <c r="AK13" s="18" t="s">
        <v>2</v>
      </c>
      <c r="AL13" s="19"/>
      <c r="AM13" s="19"/>
      <c r="AN13" s="20"/>
      <c r="AO13" s="20"/>
      <c r="AP13" s="20"/>
      <c r="AQ13" s="20"/>
      <c r="AR13" s="20"/>
      <c r="AS13" s="46">
        <f>AS12-AS14</f>
        <v>4596000</v>
      </c>
      <c r="AT13" s="17" t="str">
        <f>AT12</f>
        <v>ریال</v>
      </c>
      <c r="AU13" s="20"/>
      <c r="AV13" s="20"/>
      <c r="AW13" s="20"/>
      <c r="AX13" s="20"/>
      <c r="AY13" s="20"/>
      <c r="AZ13" s="20"/>
    </row>
    <row r="14" spans="1:57" ht="23.1" customHeight="1" x14ac:dyDescent="0.25">
      <c r="B14" s="13" t="s">
        <v>0</v>
      </c>
      <c r="C14" s="19"/>
      <c r="D14" s="19"/>
      <c r="E14" s="20"/>
      <c r="F14" s="20"/>
      <c r="G14" s="20"/>
      <c r="H14" s="20"/>
      <c r="I14" s="47">
        <f>ROUND(I12*0.7,-7)</f>
        <v>60000000</v>
      </c>
      <c r="J14" s="17" t="str">
        <f>J13</f>
        <v>ریال</v>
      </c>
      <c r="K14" s="20"/>
      <c r="M14" s="13" t="s">
        <v>0</v>
      </c>
      <c r="N14" s="19"/>
      <c r="O14" s="19"/>
      <c r="P14" s="20"/>
      <c r="Q14" s="20"/>
      <c r="R14" s="20"/>
      <c r="S14" s="38"/>
      <c r="T14" s="20"/>
      <c r="U14" s="47">
        <f>U16*3</f>
        <v>105000000</v>
      </c>
      <c r="V14" s="17" t="str">
        <f>V13</f>
        <v>ریال</v>
      </c>
      <c r="W14" s="20"/>
      <c r="Y14" s="18" t="s">
        <v>0</v>
      </c>
      <c r="Z14" s="19"/>
      <c r="AA14" s="19"/>
      <c r="AB14" s="20"/>
      <c r="AC14" s="20"/>
      <c r="AD14" s="20"/>
      <c r="AE14" s="20"/>
      <c r="AF14" s="20"/>
      <c r="AG14" s="47">
        <f>AG16*3</f>
        <v>111000000</v>
      </c>
      <c r="AH14" s="17" t="str">
        <f>AH13</f>
        <v>ریال</v>
      </c>
      <c r="AI14" s="20"/>
      <c r="AJ14" s="20"/>
      <c r="AK14" s="18" t="s">
        <v>0</v>
      </c>
      <c r="AL14" s="19"/>
      <c r="AM14" s="19"/>
      <c r="AN14" s="20"/>
      <c r="AO14" s="20"/>
      <c r="AP14" s="20"/>
      <c r="AQ14" s="20"/>
      <c r="AR14" s="20"/>
      <c r="AS14" s="47">
        <f>AS16*3</f>
        <v>11100000</v>
      </c>
      <c r="AT14" s="17" t="str">
        <f>AT13</f>
        <v>ریال</v>
      </c>
      <c r="AU14" s="20"/>
      <c r="AV14" s="20"/>
      <c r="AW14" s="20"/>
      <c r="AX14" s="20"/>
      <c r="AY14" s="20"/>
      <c r="AZ14" s="20"/>
    </row>
    <row r="15" spans="1:57" ht="23.1" customHeight="1" x14ac:dyDescent="0.25">
      <c r="B15" s="54" t="s">
        <v>13</v>
      </c>
      <c r="C15" s="55"/>
      <c r="D15" s="55"/>
      <c r="E15" s="55"/>
      <c r="F15" s="20"/>
      <c r="G15" s="20"/>
      <c r="H15" s="20"/>
      <c r="I15" s="48">
        <f>I13+4500000</f>
        <v>28996800</v>
      </c>
      <c r="J15" s="17" t="str">
        <f>J14</f>
        <v>ریال</v>
      </c>
      <c r="K15" s="20"/>
      <c r="M15" s="54" t="s">
        <v>13</v>
      </c>
      <c r="N15" s="55"/>
      <c r="O15" s="55"/>
      <c r="P15" s="55"/>
      <c r="Q15" s="20"/>
      <c r="R15" s="20"/>
      <c r="S15" s="20"/>
      <c r="T15" s="20"/>
      <c r="U15" s="48">
        <f>U13+4500000</f>
        <v>45996000</v>
      </c>
      <c r="V15" s="17" t="str">
        <f>V14</f>
        <v>ریال</v>
      </c>
      <c r="W15" s="20"/>
      <c r="Y15" s="22" t="s">
        <v>13</v>
      </c>
      <c r="Z15" s="19"/>
      <c r="AA15" s="19"/>
      <c r="AB15" s="20"/>
      <c r="AC15" s="20"/>
      <c r="AD15" s="20"/>
      <c r="AE15" s="20"/>
      <c r="AF15" s="20"/>
      <c r="AG15" s="48">
        <f>AG13+4500000</f>
        <v>50460000</v>
      </c>
      <c r="AH15" s="17" t="str">
        <f>AH14</f>
        <v>ریال</v>
      </c>
      <c r="AI15" s="20"/>
      <c r="AJ15" s="20"/>
      <c r="AK15" s="22" t="s">
        <v>13</v>
      </c>
      <c r="AL15" s="19"/>
      <c r="AM15" s="19"/>
      <c r="AN15" s="20"/>
      <c r="AO15" s="20"/>
      <c r="AP15" s="20"/>
      <c r="AQ15" s="20"/>
      <c r="AR15" s="20"/>
      <c r="AS15" s="48">
        <f>AS13+4500000</f>
        <v>9096000</v>
      </c>
      <c r="AT15" s="17" t="str">
        <f>AT14</f>
        <v>ریال</v>
      </c>
      <c r="AU15" s="20"/>
      <c r="AV15" s="20"/>
      <c r="AW15" s="20"/>
      <c r="AX15" s="20"/>
      <c r="AY15" s="20"/>
      <c r="AZ15" s="20"/>
    </row>
    <row r="16" spans="1:57" ht="23.1" customHeight="1" thickBot="1" x14ac:dyDescent="0.3">
      <c r="B16" s="28" t="s">
        <v>3</v>
      </c>
      <c r="C16" s="29"/>
      <c r="D16" s="29"/>
      <c r="E16" s="39" t="s">
        <v>4</v>
      </c>
      <c r="F16" s="39" t="s">
        <v>5</v>
      </c>
      <c r="G16" s="39" t="s">
        <v>6</v>
      </c>
      <c r="H16" s="39"/>
      <c r="I16" s="49">
        <f>I14/3</f>
        <v>20000000</v>
      </c>
      <c r="J16" s="27" t="str">
        <f>J15</f>
        <v>ریال</v>
      </c>
      <c r="K16" s="21"/>
      <c r="M16" s="28" t="s">
        <v>3</v>
      </c>
      <c r="N16" s="29"/>
      <c r="O16" s="29"/>
      <c r="P16" s="39"/>
      <c r="Q16" s="39" t="s">
        <v>4</v>
      </c>
      <c r="R16" s="39" t="s">
        <v>5</v>
      </c>
      <c r="S16" s="39" t="s">
        <v>6</v>
      </c>
      <c r="T16" s="39"/>
      <c r="U16" s="49">
        <v>35000000</v>
      </c>
      <c r="V16" s="27" t="str">
        <f>V15</f>
        <v>ریال</v>
      </c>
      <c r="W16" s="21"/>
      <c r="Y16" s="28" t="s">
        <v>3</v>
      </c>
      <c r="Z16" s="29"/>
      <c r="AA16" s="29"/>
      <c r="AB16" s="39"/>
      <c r="AC16" s="39" t="s">
        <v>4</v>
      </c>
      <c r="AD16" s="39" t="s">
        <v>5</v>
      </c>
      <c r="AE16" s="39" t="s">
        <v>6</v>
      </c>
      <c r="AF16" s="39"/>
      <c r="AG16" s="49">
        <v>37000000</v>
      </c>
      <c r="AH16" s="27" t="str">
        <f>AH15</f>
        <v>ریال</v>
      </c>
      <c r="AI16" s="21"/>
      <c r="AJ16" s="21"/>
      <c r="AK16" s="28" t="s">
        <v>3</v>
      </c>
      <c r="AL16" s="29"/>
      <c r="AM16" s="29"/>
      <c r="AN16" s="23"/>
      <c r="AO16" s="39" t="s">
        <v>4</v>
      </c>
      <c r="AP16" s="39" t="s">
        <v>5</v>
      </c>
      <c r="AQ16" s="39" t="s">
        <v>6</v>
      </c>
      <c r="AR16" s="39"/>
      <c r="AS16" s="49">
        <v>3700000</v>
      </c>
      <c r="AT16" s="27" t="str">
        <f>AT15</f>
        <v>ریال</v>
      </c>
      <c r="AU16" s="21"/>
      <c r="AV16" s="21"/>
      <c r="AW16" s="21"/>
      <c r="AX16" s="21"/>
      <c r="AY16" s="21"/>
      <c r="AZ16" s="21"/>
    </row>
    <row r="17" spans="2:55" ht="23.1" customHeight="1" x14ac:dyDescent="0.45">
      <c r="B17" s="30" t="s">
        <v>1</v>
      </c>
      <c r="C17" s="31"/>
      <c r="D17" s="31"/>
      <c r="E17" s="10" t="s">
        <v>9</v>
      </c>
      <c r="F17" s="11"/>
      <c r="G17" s="11"/>
      <c r="H17" s="11"/>
      <c r="I17" s="45">
        <f>I11</f>
        <v>3520700</v>
      </c>
      <c r="J17" s="12" t="s">
        <v>16</v>
      </c>
      <c r="K17" s="20"/>
      <c r="M17" s="30" t="s">
        <v>1</v>
      </c>
      <c r="N17" s="31"/>
      <c r="O17" s="31"/>
      <c r="P17" s="10" t="s">
        <v>9</v>
      </c>
      <c r="Q17" s="11"/>
      <c r="R17" s="11"/>
      <c r="S17" s="11"/>
      <c r="T17" s="11"/>
      <c r="U17" s="45">
        <f>U11</f>
        <v>6104000</v>
      </c>
      <c r="V17" s="12" t="s">
        <v>16</v>
      </c>
      <c r="W17" s="20"/>
      <c r="Y17" s="30" t="s">
        <v>1</v>
      </c>
      <c r="Z17" s="31"/>
      <c r="AA17" s="31"/>
      <c r="AB17" s="10" t="s">
        <v>9</v>
      </c>
      <c r="AC17" s="11"/>
      <c r="AD17" s="11"/>
      <c r="AE17" s="11"/>
      <c r="AF17" s="11"/>
      <c r="AG17" s="45" t="s">
        <v>19</v>
      </c>
      <c r="AH17" s="12" t="s">
        <v>16</v>
      </c>
      <c r="AI17" s="20"/>
      <c r="AJ17" s="20"/>
      <c r="AK17" s="30" t="s">
        <v>1</v>
      </c>
      <c r="AL17" s="31"/>
      <c r="AM17" s="31"/>
      <c r="AN17" s="10" t="s">
        <v>9</v>
      </c>
      <c r="AO17" s="11"/>
      <c r="AP17" s="11"/>
      <c r="AQ17" s="11"/>
      <c r="AR17" s="11"/>
      <c r="AS17" s="45" t="s">
        <v>24</v>
      </c>
      <c r="AT17" s="12" t="s">
        <v>16</v>
      </c>
      <c r="AU17" s="20"/>
      <c r="AV17" s="20"/>
      <c r="AW17" s="20"/>
      <c r="AX17" s="20"/>
      <c r="AY17" s="20"/>
      <c r="AZ17" s="20"/>
      <c r="BB17" s="5">
        <v>3</v>
      </c>
      <c r="BC17" s="5">
        <v>12</v>
      </c>
    </row>
    <row r="18" spans="2:55" ht="23.1" customHeight="1" x14ac:dyDescent="0.45">
      <c r="B18" s="13" t="s">
        <v>12</v>
      </c>
      <c r="C18" s="14"/>
      <c r="D18" s="14"/>
      <c r="E18" s="15"/>
      <c r="F18" s="44">
        <f>I19+I20</f>
        <v>126745200</v>
      </c>
      <c r="G18" s="15" t="str">
        <f>IF(F18=I18,"ok",غلط)</f>
        <v>ok</v>
      </c>
      <c r="H18" s="15"/>
      <c r="I18" s="46">
        <f>BC17*BB17*I17</f>
        <v>126745200</v>
      </c>
      <c r="J18" s="17" t="str">
        <f>J17</f>
        <v>ریال</v>
      </c>
      <c r="K18" s="20"/>
      <c r="M18" s="13" t="s">
        <v>12</v>
      </c>
      <c r="N18" s="14"/>
      <c r="O18" s="14"/>
      <c r="P18" s="15"/>
      <c r="Q18" s="15"/>
      <c r="R18" s="44">
        <f>U19+U20</f>
        <v>219744000</v>
      </c>
      <c r="S18" s="15" t="str">
        <f>IF(R18=U18,"ok",غلط)</f>
        <v>ok</v>
      </c>
      <c r="T18" s="15"/>
      <c r="U18" s="46">
        <f>BC17*BB17*U17</f>
        <v>219744000</v>
      </c>
      <c r="V18" s="17" t="str">
        <f>V17</f>
        <v>ریال</v>
      </c>
      <c r="W18" s="20"/>
      <c r="Y18" s="13" t="s">
        <v>12</v>
      </c>
      <c r="Z18" s="14"/>
      <c r="AA18" s="14"/>
      <c r="AB18" s="15"/>
      <c r="AC18" s="15"/>
      <c r="AD18" s="44">
        <f>AG19+AG20</f>
        <v>235440000</v>
      </c>
      <c r="AE18" s="15" t="str">
        <f>IF(AD18=AG18,"ok",غلط)</f>
        <v>ok</v>
      </c>
      <c r="AF18" s="15"/>
      <c r="AG18" s="46">
        <f>BC17*BB17*AG17</f>
        <v>235440000</v>
      </c>
      <c r="AH18" s="17" t="str">
        <f>AH17</f>
        <v>ریال</v>
      </c>
      <c r="AI18" s="20"/>
      <c r="AJ18" s="20"/>
      <c r="AK18" s="13" t="s">
        <v>12</v>
      </c>
      <c r="AL18" s="14"/>
      <c r="AM18" s="14"/>
      <c r="AN18" s="15"/>
      <c r="AO18" s="15"/>
      <c r="AP18" s="44">
        <f>AS19+AS20</f>
        <v>23544000</v>
      </c>
      <c r="AQ18" s="15" t="str">
        <f>IF(AP18=AS18,"ok",غلط)</f>
        <v>ok</v>
      </c>
      <c r="AR18" s="15"/>
      <c r="AS18" s="46">
        <f>AS17*BB17*BC17</f>
        <v>23544000</v>
      </c>
      <c r="AT18" s="17" t="str">
        <f>AT17</f>
        <v>ریال</v>
      </c>
      <c r="AU18" s="20"/>
      <c r="AV18" s="20"/>
      <c r="AW18" s="20"/>
      <c r="AX18" s="20"/>
      <c r="AY18" s="20"/>
      <c r="AZ18" s="20"/>
    </row>
    <row r="19" spans="2:55" ht="23.1" customHeight="1" x14ac:dyDescent="0.25">
      <c r="B19" s="13" t="s">
        <v>2</v>
      </c>
      <c r="C19" s="19"/>
      <c r="D19" s="19"/>
      <c r="E19" s="20"/>
      <c r="F19" s="20"/>
      <c r="G19" s="20"/>
      <c r="H19" s="20"/>
      <c r="I19" s="46">
        <f>I18-I20</f>
        <v>36745200</v>
      </c>
      <c r="J19" s="17" t="str">
        <f>J18</f>
        <v>ریال</v>
      </c>
      <c r="K19" s="20"/>
      <c r="M19" s="13" t="s">
        <v>2</v>
      </c>
      <c r="N19" s="19"/>
      <c r="O19" s="19"/>
      <c r="P19" s="20"/>
      <c r="Q19" s="20"/>
      <c r="R19" s="20"/>
      <c r="S19" s="20"/>
      <c r="T19" s="20"/>
      <c r="U19" s="46">
        <f>U18-U20</f>
        <v>63744000</v>
      </c>
      <c r="V19" s="17" t="str">
        <f>V18</f>
        <v>ریال</v>
      </c>
      <c r="W19" s="20"/>
      <c r="Y19" s="18" t="s">
        <v>2</v>
      </c>
      <c r="Z19" s="19"/>
      <c r="AA19" s="19"/>
      <c r="AB19" s="20"/>
      <c r="AC19" s="20"/>
      <c r="AD19" s="20"/>
      <c r="AE19" s="20"/>
      <c r="AF19" s="20"/>
      <c r="AG19" s="46">
        <f>AG18-AG20</f>
        <v>70440000</v>
      </c>
      <c r="AH19" s="17" t="str">
        <f>AH18</f>
        <v>ریال</v>
      </c>
      <c r="AI19" s="20"/>
      <c r="AJ19" s="20"/>
      <c r="AK19" s="18" t="s">
        <v>2</v>
      </c>
      <c r="AL19" s="19"/>
      <c r="AM19" s="19"/>
      <c r="AN19" s="20"/>
      <c r="AO19" s="20"/>
      <c r="AP19" s="20"/>
      <c r="AQ19" s="20"/>
      <c r="AR19" s="20"/>
      <c r="AS19" s="46">
        <f>AS18-AS20</f>
        <v>7344000</v>
      </c>
      <c r="AT19" s="17" t="str">
        <f>AT18</f>
        <v>ریال</v>
      </c>
      <c r="AU19" s="20"/>
      <c r="AV19" s="20"/>
      <c r="AW19" s="20"/>
      <c r="AX19" s="20"/>
      <c r="AY19" s="20"/>
      <c r="AZ19" s="20"/>
    </row>
    <row r="20" spans="2:55" ht="23.1" customHeight="1" x14ac:dyDescent="0.25">
      <c r="B20" s="13" t="s">
        <v>0</v>
      </c>
      <c r="C20" s="19"/>
      <c r="D20" s="19"/>
      <c r="E20" s="20"/>
      <c r="F20" s="20"/>
      <c r="G20" s="20"/>
      <c r="H20" s="20"/>
      <c r="I20" s="47">
        <f>ROUND(I18*0.7,-7)</f>
        <v>90000000</v>
      </c>
      <c r="J20" s="17" t="str">
        <f>J19</f>
        <v>ریال</v>
      </c>
      <c r="K20" s="20"/>
      <c r="M20" s="13" t="s">
        <v>0</v>
      </c>
      <c r="N20" s="19"/>
      <c r="O20" s="19"/>
      <c r="P20" s="20"/>
      <c r="Q20" s="20"/>
      <c r="R20" s="20"/>
      <c r="S20" s="20"/>
      <c r="T20" s="20"/>
      <c r="U20" s="47">
        <f>U22*3</f>
        <v>156000000</v>
      </c>
      <c r="V20" s="17" t="str">
        <f>V19</f>
        <v>ریال</v>
      </c>
      <c r="W20" s="20"/>
      <c r="Y20" s="18" t="s">
        <v>0</v>
      </c>
      <c r="Z20" s="19"/>
      <c r="AA20" s="19"/>
      <c r="AB20" s="20"/>
      <c r="AC20" s="20"/>
      <c r="AD20" s="20"/>
      <c r="AE20" s="20"/>
      <c r="AF20" s="20"/>
      <c r="AG20" s="47">
        <f>ROUND(AG18*0.7,-6)</f>
        <v>165000000</v>
      </c>
      <c r="AH20" s="17" t="str">
        <f>AH19</f>
        <v>ریال</v>
      </c>
      <c r="AI20" s="20"/>
      <c r="AJ20" s="20"/>
      <c r="AK20" s="18" t="s">
        <v>0</v>
      </c>
      <c r="AL20" s="19"/>
      <c r="AM20" s="19"/>
      <c r="AN20" s="20"/>
      <c r="AO20" s="20"/>
      <c r="AP20" s="20"/>
      <c r="AQ20" s="20"/>
      <c r="AR20" s="20"/>
      <c r="AS20" s="47">
        <f>AS22*3</f>
        <v>16200000</v>
      </c>
      <c r="AT20" s="17" t="str">
        <f>AT19</f>
        <v>ریال</v>
      </c>
      <c r="AU20" s="20"/>
      <c r="AV20" s="20"/>
      <c r="AW20" s="20"/>
      <c r="AX20" s="20"/>
      <c r="AY20" s="20"/>
      <c r="AZ20" s="20"/>
    </row>
    <row r="21" spans="2:55" ht="23.1" customHeight="1" x14ac:dyDescent="0.25">
      <c r="B21" s="54" t="s">
        <v>13</v>
      </c>
      <c r="C21" s="55"/>
      <c r="D21" s="55"/>
      <c r="E21" s="55"/>
      <c r="F21" s="20"/>
      <c r="G21" s="20"/>
      <c r="H21" s="20"/>
      <c r="I21" s="48">
        <f>I19+4500000</f>
        <v>41245200</v>
      </c>
      <c r="J21" s="17" t="str">
        <f>J20</f>
        <v>ریال</v>
      </c>
      <c r="K21" s="20"/>
      <c r="M21" s="54" t="s">
        <v>13</v>
      </c>
      <c r="N21" s="55"/>
      <c r="O21" s="55"/>
      <c r="P21" s="55"/>
      <c r="Q21" s="20"/>
      <c r="R21" s="20"/>
      <c r="S21" s="20"/>
      <c r="T21" s="20"/>
      <c r="U21" s="48">
        <f>U19+4500000</f>
        <v>68244000</v>
      </c>
      <c r="V21" s="17" t="str">
        <f>V20</f>
        <v>ریال</v>
      </c>
      <c r="W21" s="20"/>
      <c r="Y21" s="22" t="s">
        <v>13</v>
      </c>
      <c r="Z21" s="19"/>
      <c r="AA21" s="19"/>
      <c r="AB21" s="20"/>
      <c r="AC21" s="20"/>
      <c r="AD21" s="20"/>
      <c r="AE21" s="20"/>
      <c r="AF21" s="20"/>
      <c r="AG21" s="48">
        <f>AG19+4500000</f>
        <v>74940000</v>
      </c>
      <c r="AH21" s="17" t="str">
        <f>AH20</f>
        <v>ریال</v>
      </c>
      <c r="AI21" s="20"/>
      <c r="AJ21" s="20"/>
      <c r="AK21" s="22" t="s">
        <v>13</v>
      </c>
      <c r="AL21" s="19"/>
      <c r="AM21" s="19"/>
      <c r="AN21" s="20"/>
      <c r="AO21" s="20"/>
      <c r="AP21" s="20"/>
      <c r="AQ21" s="20"/>
      <c r="AR21" s="20"/>
      <c r="AS21" s="48">
        <f>AS19+4500000</f>
        <v>11844000</v>
      </c>
      <c r="AT21" s="17" t="str">
        <f>AT20</f>
        <v>ریال</v>
      </c>
      <c r="AU21" s="20"/>
      <c r="AV21" s="20"/>
      <c r="AW21" s="20"/>
      <c r="AX21" s="20"/>
      <c r="AY21" s="20"/>
      <c r="AZ21" s="20"/>
    </row>
    <row r="22" spans="2:55" ht="23.1" customHeight="1" thickBot="1" x14ac:dyDescent="0.3">
      <c r="B22" s="28" t="s">
        <v>3</v>
      </c>
      <c r="C22" s="29"/>
      <c r="D22" s="29"/>
      <c r="E22" s="39" t="s">
        <v>4</v>
      </c>
      <c r="F22" s="39" t="s">
        <v>5</v>
      </c>
      <c r="G22" s="39" t="s">
        <v>6</v>
      </c>
      <c r="H22" s="39"/>
      <c r="I22" s="49">
        <f>I20/3</f>
        <v>30000000</v>
      </c>
      <c r="J22" s="27" t="str">
        <f>J21</f>
        <v>ریال</v>
      </c>
      <c r="K22" s="21"/>
      <c r="M22" s="28" t="s">
        <v>3</v>
      </c>
      <c r="N22" s="29"/>
      <c r="O22" s="29"/>
      <c r="P22" s="39"/>
      <c r="Q22" s="39" t="s">
        <v>4</v>
      </c>
      <c r="R22" s="39" t="s">
        <v>5</v>
      </c>
      <c r="S22" s="39" t="s">
        <v>6</v>
      </c>
      <c r="T22" s="39"/>
      <c r="U22" s="39">
        <v>52000000</v>
      </c>
      <c r="V22" s="27" t="str">
        <f>V21</f>
        <v>ریال</v>
      </c>
      <c r="W22" s="21"/>
      <c r="Y22" s="28" t="s">
        <v>3</v>
      </c>
      <c r="Z22" s="29"/>
      <c r="AA22" s="29"/>
      <c r="AB22" s="39"/>
      <c r="AC22" s="39" t="s">
        <v>4</v>
      </c>
      <c r="AD22" s="39" t="s">
        <v>5</v>
      </c>
      <c r="AE22" s="39" t="s">
        <v>6</v>
      </c>
      <c r="AF22" s="39"/>
      <c r="AG22" s="49">
        <f>AG20/3</f>
        <v>55000000</v>
      </c>
      <c r="AH22" s="27" t="str">
        <f>AH21</f>
        <v>ریال</v>
      </c>
      <c r="AI22" s="21"/>
      <c r="AJ22" s="21"/>
      <c r="AK22" s="28" t="s">
        <v>3</v>
      </c>
      <c r="AL22" s="29"/>
      <c r="AM22" s="29"/>
      <c r="AN22" s="23"/>
      <c r="AO22" s="39" t="s">
        <v>4</v>
      </c>
      <c r="AP22" s="39" t="s">
        <v>5</v>
      </c>
      <c r="AQ22" s="39" t="s">
        <v>6</v>
      </c>
      <c r="AR22" s="39"/>
      <c r="AS22" s="49">
        <v>5400000</v>
      </c>
      <c r="AT22" s="27" t="str">
        <f>AT21</f>
        <v>ریال</v>
      </c>
      <c r="AU22" s="21"/>
      <c r="AV22" s="21"/>
      <c r="AW22" s="21"/>
      <c r="AX22" s="21"/>
      <c r="AY22" s="21"/>
      <c r="AZ22" s="21"/>
    </row>
    <row r="23" spans="2:55" ht="23.1" customHeight="1" x14ac:dyDescent="0.45">
      <c r="B23" s="30" t="s">
        <v>1</v>
      </c>
      <c r="C23" s="31"/>
      <c r="D23" s="31"/>
      <c r="E23" s="10" t="s">
        <v>10</v>
      </c>
      <c r="F23" s="11"/>
      <c r="G23" s="11"/>
      <c r="H23" s="11"/>
      <c r="I23" s="45">
        <f>I17</f>
        <v>3520700</v>
      </c>
      <c r="J23" s="12" t="s">
        <v>16</v>
      </c>
      <c r="K23" s="20"/>
      <c r="M23" s="30" t="s">
        <v>1</v>
      </c>
      <c r="N23" s="31"/>
      <c r="O23" s="31"/>
      <c r="P23" s="10" t="s">
        <v>10</v>
      </c>
      <c r="Q23" s="11"/>
      <c r="R23" s="11"/>
      <c r="S23" s="11"/>
      <c r="T23" s="11"/>
      <c r="U23" s="45">
        <f>U17</f>
        <v>6104000</v>
      </c>
      <c r="V23" s="12" t="s">
        <v>16</v>
      </c>
      <c r="W23" s="20"/>
      <c r="Y23" s="30" t="s">
        <v>1</v>
      </c>
      <c r="Z23" s="31"/>
      <c r="AA23" s="31"/>
      <c r="AB23" s="10" t="s">
        <v>10</v>
      </c>
      <c r="AC23" s="11"/>
      <c r="AD23" s="11"/>
      <c r="AE23" s="11"/>
      <c r="AF23" s="11"/>
      <c r="AG23" s="45" t="s">
        <v>19</v>
      </c>
      <c r="AH23" s="12" t="s">
        <v>16</v>
      </c>
      <c r="AI23" s="20"/>
      <c r="AJ23" s="20"/>
      <c r="AK23" s="30" t="s">
        <v>1</v>
      </c>
      <c r="AL23" s="31"/>
      <c r="AM23" s="31"/>
      <c r="AN23" s="10" t="s">
        <v>10</v>
      </c>
      <c r="AO23" s="11"/>
      <c r="AP23" s="11"/>
      <c r="AQ23" s="11"/>
      <c r="AR23" s="11"/>
      <c r="AS23" s="45" t="s">
        <v>24</v>
      </c>
      <c r="AT23" s="12" t="s">
        <v>16</v>
      </c>
      <c r="AU23" s="20"/>
      <c r="AV23" s="20"/>
      <c r="AW23" s="20"/>
      <c r="AX23" s="20"/>
      <c r="AY23" s="20"/>
      <c r="AZ23" s="20"/>
      <c r="BB23" s="5">
        <v>4</v>
      </c>
      <c r="BC23" s="5">
        <v>12</v>
      </c>
    </row>
    <row r="24" spans="2:55" ht="23.1" customHeight="1" x14ac:dyDescent="0.45">
      <c r="B24" s="13" t="s">
        <v>12</v>
      </c>
      <c r="C24" s="14"/>
      <c r="D24" s="14"/>
      <c r="E24" s="15"/>
      <c r="F24" s="44">
        <f>I25+I26</f>
        <v>168993600</v>
      </c>
      <c r="G24" s="15" t="str">
        <f>IF(F24=I24,"ok",غلط)</f>
        <v>ok</v>
      </c>
      <c r="H24" s="15"/>
      <c r="I24" s="46">
        <f>BC23*BB23*I23</f>
        <v>168993600</v>
      </c>
      <c r="J24" s="17" t="str">
        <f>J23</f>
        <v>ریال</v>
      </c>
      <c r="K24" s="20"/>
      <c r="M24" s="13" t="s">
        <v>12</v>
      </c>
      <c r="N24" s="14"/>
      <c r="O24" s="14"/>
      <c r="P24" s="15"/>
      <c r="Q24" s="15"/>
      <c r="R24" s="44">
        <f>U25+U26</f>
        <v>292992000</v>
      </c>
      <c r="S24" s="15" t="str">
        <f>IF(R24=U24,"ok",غلط)</f>
        <v>ok</v>
      </c>
      <c r="T24" s="15"/>
      <c r="U24" s="46">
        <f>BC23*BB23*U23</f>
        <v>292992000</v>
      </c>
      <c r="V24" s="17" t="str">
        <f>V23</f>
        <v>ریال</v>
      </c>
      <c r="W24" s="20"/>
      <c r="Y24" s="13" t="s">
        <v>12</v>
      </c>
      <c r="Z24" s="14"/>
      <c r="AA24" s="14"/>
      <c r="AB24" s="15"/>
      <c r="AC24" s="15"/>
      <c r="AD24" s="44">
        <f>AG25+AG26</f>
        <v>313920000</v>
      </c>
      <c r="AE24" s="15" t="str">
        <f>IF(AD24=AG24,"ok",غلط)</f>
        <v>ok</v>
      </c>
      <c r="AF24" s="15"/>
      <c r="AG24" s="46">
        <f>BC23*BB23*AG23</f>
        <v>313920000</v>
      </c>
      <c r="AH24" s="17" t="str">
        <f>AH23</f>
        <v>ریال</v>
      </c>
      <c r="AI24" s="20"/>
      <c r="AJ24" s="20"/>
      <c r="AK24" s="13" t="s">
        <v>12</v>
      </c>
      <c r="AL24" s="14"/>
      <c r="AM24" s="14"/>
      <c r="AN24" s="15"/>
      <c r="AO24" s="15"/>
      <c r="AP24" s="44">
        <f>AS25+AS26</f>
        <v>31392000</v>
      </c>
      <c r="AQ24" s="15" t="str">
        <f>IF(AP24=AS24,"ok",غلط)</f>
        <v>ok</v>
      </c>
      <c r="AR24" s="15"/>
      <c r="AS24" s="46">
        <f>AS23*BB23*BC23</f>
        <v>31392000</v>
      </c>
      <c r="AT24" s="17" t="str">
        <f>AT23</f>
        <v>ریال</v>
      </c>
      <c r="AU24" s="20"/>
      <c r="AV24" s="20"/>
      <c r="AW24" s="20"/>
      <c r="AX24" s="20"/>
      <c r="AY24" s="20"/>
      <c r="AZ24" s="20"/>
    </row>
    <row r="25" spans="2:55" ht="23.1" customHeight="1" x14ac:dyDescent="0.25">
      <c r="B25" s="13" t="s">
        <v>2</v>
      </c>
      <c r="C25" s="19"/>
      <c r="D25" s="19"/>
      <c r="E25" s="20"/>
      <c r="F25" s="20"/>
      <c r="G25" s="20"/>
      <c r="H25" s="20"/>
      <c r="I25" s="46">
        <f>I24-I26</f>
        <v>48993600</v>
      </c>
      <c r="J25" s="17" t="str">
        <f>J24</f>
        <v>ریال</v>
      </c>
      <c r="K25" s="20"/>
      <c r="M25" s="13" t="s">
        <v>2</v>
      </c>
      <c r="N25" s="19"/>
      <c r="O25" s="19"/>
      <c r="P25" s="20"/>
      <c r="Q25" s="20"/>
      <c r="R25" s="20"/>
      <c r="S25" s="20"/>
      <c r="T25" s="20"/>
      <c r="U25" s="46">
        <f>U24-U26</f>
        <v>85992000</v>
      </c>
      <c r="V25" s="17" t="str">
        <f>V24</f>
        <v>ریال</v>
      </c>
      <c r="W25" s="20"/>
      <c r="Y25" s="18" t="s">
        <v>2</v>
      </c>
      <c r="Z25" s="19"/>
      <c r="AA25" s="19"/>
      <c r="AB25" s="20"/>
      <c r="AC25" s="20"/>
      <c r="AD25" s="20"/>
      <c r="AE25" s="20"/>
      <c r="AF25" s="20"/>
      <c r="AG25" s="46">
        <f>AG24-AG26</f>
        <v>91920000</v>
      </c>
      <c r="AH25" s="17" t="str">
        <f>AH24</f>
        <v>ریال</v>
      </c>
      <c r="AI25" s="20"/>
      <c r="AJ25" s="20"/>
      <c r="AK25" s="18" t="s">
        <v>2</v>
      </c>
      <c r="AL25" s="19"/>
      <c r="AM25" s="19"/>
      <c r="AN25" s="20"/>
      <c r="AO25" s="20"/>
      <c r="AP25" s="20"/>
      <c r="AQ25" s="20"/>
      <c r="AR25" s="20"/>
      <c r="AS25" s="46">
        <f>AS24-AS26</f>
        <v>9192000</v>
      </c>
      <c r="AT25" s="17" t="str">
        <f>AT24</f>
        <v>ریال</v>
      </c>
      <c r="AU25" s="20"/>
      <c r="AV25" s="20"/>
      <c r="AW25" s="20"/>
      <c r="AX25" s="20"/>
      <c r="AY25" s="20"/>
      <c r="AZ25" s="20"/>
    </row>
    <row r="26" spans="2:55" ht="23.1" customHeight="1" x14ac:dyDescent="0.25">
      <c r="B26" s="13" t="s">
        <v>0</v>
      </c>
      <c r="C26" s="19"/>
      <c r="D26" s="19"/>
      <c r="E26" s="20"/>
      <c r="F26" s="20"/>
      <c r="G26" s="20"/>
      <c r="H26" s="20"/>
      <c r="I26" s="47">
        <f>ROUND(I24*0.7,-7)</f>
        <v>120000000</v>
      </c>
      <c r="J26" s="17" t="str">
        <f>J25</f>
        <v>ریال</v>
      </c>
      <c r="K26" s="20"/>
      <c r="M26" s="13" t="s">
        <v>0</v>
      </c>
      <c r="N26" s="19"/>
      <c r="O26" s="19"/>
      <c r="P26" s="20"/>
      <c r="Q26" s="20"/>
      <c r="R26" s="20"/>
      <c r="S26" s="20"/>
      <c r="T26" s="20"/>
      <c r="U26" s="47">
        <f>U28*3</f>
        <v>207000000</v>
      </c>
      <c r="V26" s="17" t="str">
        <f>V25</f>
        <v>ریال</v>
      </c>
      <c r="W26" s="20"/>
      <c r="Y26" s="18" t="s">
        <v>0</v>
      </c>
      <c r="Z26" s="19"/>
      <c r="AA26" s="19"/>
      <c r="AB26" s="20"/>
      <c r="AC26" s="20"/>
      <c r="AD26" s="20"/>
      <c r="AE26" s="20"/>
      <c r="AF26" s="20"/>
      <c r="AG26" s="47">
        <f>AG28*3</f>
        <v>222000000</v>
      </c>
      <c r="AH26" s="17" t="str">
        <f>AH25</f>
        <v>ریال</v>
      </c>
      <c r="AI26" s="20"/>
      <c r="AJ26" s="20"/>
      <c r="AK26" s="18" t="s">
        <v>0</v>
      </c>
      <c r="AL26" s="19"/>
      <c r="AM26" s="19"/>
      <c r="AN26" s="20"/>
      <c r="AO26" s="20"/>
      <c r="AP26" s="20"/>
      <c r="AQ26" s="20"/>
      <c r="AR26" s="20"/>
      <c r="AS26" s="47">
        <f>AS28*3</f>
        <v>22200000</v>
      </c>
      <c r="AT26" s="17" t="str">
        <f>AT25</f>
        <v>ریال</v>
      </c>
      <c r="AU26" s="20"/>
      <c r="AV26" s="20"/>
      <c r="AW26" s="20"/>
      <c r="AX26" s="20"/>
      <c r="AY26" s="20"/>
      <c r="AZ26" s="20"/>
    </row>
    <row r="27" spans="2:55" ht="23.1" customHeight="1" x14ac:dyDescent="0.25">
      <c r="B27" s="54" t="s">
        <v>13</v>
      </c>
      <c r="C27" s="55"/>
      <c r="D27" s="55"/>
      <c r="E27" s="55"/>
      <c r="F27" s="20"/>
      <c r="G27" s="20"/>
      <c r="H27" s="20"/>
      <c r="I27" s="48">
        <f>I25+4500000</f>
        <v>53493600</v>
      </c>
      <c r="J27" s="17" t="str">
        <f>J26</f>
        <v>ریال</v>
      </c>
      <c r="K27" s="20"/>
      <c r="M27" s="54" t="s">
        <v>13</v>
      </c>
      <c r="N27" s="55"/>
      <c r="O27" s="55"/>
      <c r="P27" s="55"/>
      <c r="Q27" s="20"/>
      <c r="R27" s="20"/>
      <c r="S27" s="20"/>
      <c r="T27" s="20"/>
      <c r="U27" s="48">
        <f>U25+4500000</f>
        <v>90492000</v>
      </c>
      <c r="V27" s="17" t="str">
        <f>V26</f>
        <v>ریال</v>
      </c>
      <c r="W27" s="20"/>
      <c r="Y27" s="22" t="s">
        <v>13</v>
      </c>
      <c r="Z27" s="19"/>
      <c r="AA27" s="19"/>
      <c r="AB27" s="20"/>
      <c r="AC27" s="20"/>
      <c r="AD27" s="20"/>
      <c r="AE27" s="20"/>
      <c r="AF27" s="20"/>
      <c r="AG27" s="48">
        <f>AG25+4500000</f>
        <v>96420000</v>
      </c>
      <c r="AH27" s="17" t="str">
        <f>AH26</f>
        <v>ریال</v>
      </c>
      <c r="AI27" s="20"/>
      <c r="AJ27" s="20"/>
      <c r="AK27" s="22" t="s">
        <v>13</v>
      </c>
      <c r="AL27" s="19"/>
      <c r="AM27" s="19"/>
      <c r="AN27" s="20"/>
      <c r="AO27" s="20"/>
      <c r="AP27" s="20"/>
      <c r="AQ27" s="20"/>
      <c r="AR27" s="20"/>
      <c r="AS27" s="48">
        <f>AS25+4500000</f>
        <v>13692000</v>
      </c>
      <c r="AT27" s="17" t="str">
        <f>AT26</f>
        <v>ریال</v>
      </c>
      <c r="AU27" s="20"/>
      <c r="AV27" s="20"/>
      <c r="AW27" s="20"/>
      <c r="AX27" s="20"/>
      <c r="AY27" s="20"/>
      <c r="AZ27" s="20"/>
    </row>
    <row r="28" spans="2:55" ht="23.1" customHeight="1" thickBot="1" x14ac:dyDescent="0.3">
      <c r="B28" s="28" t="s">
        <v>3</v>
      </c>
      <c r="C28" s="29"/>
      <c r="D28" s="29"/>
      <c r="E28" s="39" t="s">
        <v>4</v>
      </c>
      <c r="F28" s="39" t="s">
        <v>5</v>
      </c>
      <c r="G28" s="39" t="s">
        <v>6</v>
      </c>
      <c r="H28" s="39"/>
      <c r="I28" s="49">
        <f>I26/3</f>
        <v>40000000</v>
      </c>
      <c r="J28" s="27" t="str">
        <f>J27</f>
        <v>ریال</v>
      </c>
      <c r="K28" s="21"/>
      <c r="M28" s="28" t="s">
        <v>3</v>
      </c>
      <c r="N28" s="29"/>
      <c r="O28" s="29"/>
      <c r="P28" s="39"/>
      <c r="Q28" s="39" t="s">
        <v>4</v>
      </c>
      <c r="R28" s="39" t="s">
        <v>5</v>
      </c>
      <c r="S28" s="39" t="s">
        <v>6</v>
      </c>
      <c r="T28" s="39"/>
      <c r="U28" s="49">
        <v>69000000</v>
      </c>
      <c r="V28" s="27" t="str">
        <f>V27</f>
        <v>ریال</v>
      </c>
      <c r="W28" s="21"/>
      <c r="Y28" s="28" t="s">
        <v>3</v>
      </c>
      <c r="Z28" s="29"/>
      <c r="AA28" s="29"/>
      <c r="AB28" s="39"/>
      <c r="AC28" s="39" t="s">
        <v>4</v>
      </c>
      <c r="AD28" s="39" t="s">
        <v>5</v>
      </c>
      <c r="AE28" s="39" t="s">
        <v>6</v>
      </c>
      <c r="AF28" s="39"/>
      <c r="AG28" s="49">
        <v>74000000</v>
      </c>
      <c r="AH28" s="27" t="str">
        <f>AH27</f>
        <v>ریال</v>
      </c>
      <c r="AI28" s="21"/>
      <c r="AJ28" s="21"/>
      <c r="AK28" s="28" t="s">
        <v>3</v>
      </c>
      <c r="AL28" s="29"/>
      <c r="AM28" s="29"/>
      <c r="AN28" s="23"/>
      <c r="AO28" s="39" t="s">
        <v>4</v>
      </c>
      <c r="AP28" s="39" t="s">
        <v>5</v>
      </c>
      <c r="AQ28" s="39" t="s">
        <v>6</v>
      </c>
      <c r="AR28" s="39"/>
      <c r="AS28" s="49">
        <v>7400000</v>
      </c>
      <c r="AT28" s="27" t="str">
        <f>AT27</f>
        <v>ریال</v>
      </c>
      <c r="AU28" s="21"/>
      <c r="AV28" s="21"/>
      <c r="AW28" s="21"/>
      <c r="AX28" s="21"/>
      <c r="AY28" s="21"/>
      <c r="AZ28" s="21"/>
    </row>
    <row r="29" spans="2:55" ht="23.1" customHeight="1" x14ac:dyDescent="0.45">
      <c r="B29" s="30" t="s">
        <v>1</v>
      </c>
      <c r="C29" s="31"/>
      <c r="D29" s="31"/>
      <c r="E29" s="10" t="s">
        <v>11</v>
      </c>
      <c r="F29" s="11"/>
      <c r="G29" s="11"/>
      <c r="H29" s="11"/>
      <c r="I29" s="45">
        <f>I23</f>
        <v>3520700</v>
      </c>
      <c r="J29" s="12" t="s">
        <v>16</v>
      </c>
      <c r="K29" s="20"/>
      <c r="M29" s="30" t="s">
        <v>1</v>
      </c>
      <c r="N29" s="31"/>
      <c r="O29" s="31"/>
      <c r="P29" s="10" t="s">
        <v>11</v>
      </c>
      <c r="Q29" s="11"/>
      <c r="R29" s="11"/>
      <c r="S29" s="11"/>
      <c r="T29" s="11"/>
      <c r="U29" s="45">
        <f>U23</f>
        <v>6104000</v>
      </c>
      <c r="V29" s="12" t="s">
        <v>16</v>
      </c>
      <c r="W29" s="20"/>
      <c r="Y29" s="30" t="s">
        <v>1</v>
      </c>
      <c r="Z29" s="31"/>
      <c r="AA29" s="31"/>
      <c r="AB29" s="10" t="s">
        <v>11</v>
      </c>
      <c r="AC29" s="11"/>
      <c r="AD29" s="11"/>
      <c r="AE29" s="11"/>
      <c r="AF29" s="11"/>
      <c r="AG29" s="45" t="s">
        <v>19</v>
      </c>
      <c r="AH29" s="12" t="s">
        <v>16</v>
      </c>
      <c r="AI29" s="20"/>
      <c r="AJ29" s="20"/>
      <c r="AK29" s="30" t="s">
        <v>1</v>
      </c>
      <c r="AL29" s="31"/>
      <c r="AM29" s="31"/>
      <c r="AN29" s="10" t="s">
        <v>11</v>
      </c>
      <c r="AO29" s="11"/>
      <c r="AP29" s="11"/>
      <c r="AQ29" s="11"/>
      <c r="AR29" s="11"/>
      <c r="AS29" s="45" t="s">
        <v>24</v>
      </c>
      <c r="AT29" s="12" t="s">
        <v>16</v>
      </c>
      <c r="AU29" s="20"/>
      <c r="AV29" s="20"/>
      <c r="AW29" s="20"/>
      <c r="AX29" s="20"/>
      <c r="AY29" s="20"/>
      <c r="AZ29" s="20"/>
      <c r="BB29" s="5">
        <v>5</v>
      </c>
      <c r="BC29" s="5">
        <v>12</v>
      </c>
    </row>
    <row r="30" spans="2:55" ht="23.1" customHeight="1" x14ac:dyDescent="0.45">
      <c r="B30" s="13" t="s">
        <v>12</v>
      </c>
      <c r="C30" s="14"/>
      <c r="D30" s="14"/>
      <c r="E30" s="15"/>
      <c r="F30" s="44">
        <f>I31+I32</f>
        <v>211242000</v>
      </c>
      <c r="G30" s="15" t="str">
        <f>IF(F30=I30,"ok",غلط)</f>
        <v>ok</v>
      </c>
      <c r="H30" s="15"/>
      <c r="I30" s="46">
        <f>BC29*BB29*I29</f>
        <v>211242000</v>
      </c>
      <c r="J30" s="17" t="str">
        <f>J29</f>
        <v>ریال</v>
      </c>
      <c r="K30" s="20"/>
      <c r="M30" s="13" t="s">
        <v>12</v>
      </c>
      <c r="N30" s="14"/>
      <c r="O30" s="14"/>
      <c r="P30" s="15"/>
      <c r="Q30" s="15"/>
      <c r="R30" s="44">
        <f>U31+U32</f>
        <v>366240000</v>
      </c>
      <c r="S30" s="15" t="str">
        <f>IF(R30=U30,"ok",غلط)</f>
        <v>ok</v>
      </c>
      <c r="T30" s="15"/>
      <c r="U30" s="46">
        <f>BC29*BB29*U29</f>
        <v>366240000</v>
      </c>
      <c r="V30" s="17" t="str">
        <f>V29</f>
        <v>ریال</v>
      </c>
      <c r="W30" s="20"/>
      <c r="Y30" s="13" t="s">
        <v>12</v>
      </c>
      <c r="Z30" s="14"/>
      <c r="AA30" s="14"/>
      <c r="AB30" s="15"/>
      <c r="AC30" s="15"/>
      <c r="AD30" s="44">
        <f>AG31+AG32</f>
        <v>392400000</v>
      </c>
      <c r="AE30" s="15" t="str">
        <f>IF(AD30=AG30,"ok",غلط)</f>
        <v>ok</v>
      </c>
      <c r="AF30" s="15"/>
      <c r="AG30" s="46">
        <f>BC29*BB29*AG29</f>
        <v>392400000</v>
      </c>
      <c r="AH30" s="17" t="str">
        <f>AH29</f>
        <v>ریال</v>
      </c>
      <c r="AI30" s="20"/>
      <c r="AJ30" s="20"/>
      <c r="AK30" s="13" t="s">
        <v>12</v>
      </c>
      <c r="AL30" s="14"/>
      <c r="AM30" s="14"/>
      <c r="AN30" s="15"/>
      <c r="AO30" s="15"/>
      <c r="AP30" s="44">
        <f>AS31+AS32</f>
        <v>39240000</v>
      </c>
      <c r="AQ30" s="15" t="str">
        <f>IF(AP30=AS30,"ok",غلط)</f>
        <v>ok</v>
      </c>
      <c r="AR30" s="15"/>
      <c r="AS30" s="46">
        <f>AS29*BB29*BC29</f>
        <v>39240000</v>
      </c>
      <c r="AT30" s="17" t="str">
        <f>AT29</f>
        <v>ریال</v>
      </c>
      <c r="AU30" s="20"/>
      <c r="AV30" s="20"/>
      <c r="AW30" s="20"/>
      <c r="AX30" s="20"/>
      <c r="AY30" s="20"/>
      <c r="AZ30" s="20"/>
    </row>
    <row r="31" spans="2:55" ht="23.1" customHeight="1" x14ac:dyDescent="0.25">
      <c r="B31" s="13" t="s">
        <v>2</v>
      </c>
      <c r="C31" s="19"/>
      <c r="D31" s="19"/>
      <c r="E31" s="20"/>
      <c r="F31" s="20"/>
      <c r="G31" s="20"/>
      <c r="H31" s="20"/>
      <c r="I31" s="46">
        <f>I30-I32</f>
        <v>61242000</v>
      </c>
      <c r="J31" s="17" t="str">
        <f>J30</f>
        <v>ریال</v>
      </c>
      <c r="K31" s="20"/>
      <c r="M31" s="13" t="s">
        <v>2</v>
      </c>
      <c r="N31" s="19"/>
      <c r="O31" s="19"/>
      <c r="P31" s="20"/>
      <c r="Q31" s="20"/>
      <c r="R31" s="20"/>
      <c r="S31" s="20"/>
      <c r="T31" s="20"/>
      <c r="U31" s="46">
        <f>U30-U32</f>
        <v>108240000</v>
      </c>
      <c r="V31" s="17" t="str">
        <f>V30</f>
        <v>ریال</v>
      </c>
      <c r="W31" s="20"/>
      <c r="Y31" s="18" t="s">
        <v>2</v>
      </c>
      <c r="Z31" s="19"/>
      <c r="AA31" s="19"/>
      <c r="AB31" s="20"/>
      <c r="AC31" s="20"/>
      <c r="AD31" s="20"/>
      <c r="AE31" s="20"/>
      <c r="AF31" s="20"/>
      <c r="AG31" s="46">
        <f>AG30-AG32</f>
        <v>116400000</v>
      </c>
      <c r="AH31" s="17" t="str">
        <f>AH30</f>
        <v>ریال</v>
      </c>
      <c r="AI31" s="20"/>
      <c r="AJ31" s="20"/>
      <c r="AK31" s="18" t="s">
        <v>2</v>
      </c>
      <c r="AL31" s="19"/>
      <c r="AM31" s="19"/>
      <c r="AN31" s="20"/>
      <c r="AO31" s="20"/>
      <c r="AP31" s="20"/>
      <c r="AQ31" s="20"/>
      <c r="AR31" s="20"/>
      <c r="AS31" s="46">
        <f>AS30-AS32</f>
        <v>12240000</v>
      </c>
      <c r="AT31" s="17" t="str">
        <f>AT30</f>
        <v>ریال</v>
      </c>
      <c r="AU31" s="20"/>
      <c r="AV31" s="20"/>
      <c r="AW31" s="20"/>
      <c r="AX31" s="20"/>
      <c r="AY31" s="20"/>
      <c r="AZ31" s="20"/>
    </row>
    <row r="32" spans="2:55" ht="23.1" customHeight="1" x14ac:dyDescent="0.25">
      <c r="B32" s="13" t="s">
        <v>0</v>
      </c>
      <c r="C32" s="19"/>
      <c r="D32" s="19"/>
      <c r="E32" s="20"/>
      <c r="F32" s="20"/>
      <c r="G32" s="20"/>
      <c r="H32" s="20"/>
      <c r="I32" s="47">
        <f>ROUND(I30*0.7,-7)</f>
        <v>150000000</v>
      </c>
      <c r="J32" s="17" t="str">
        <f>J31</f>
        <v>ریال</v>
      </c>
      <c r="K32" s="20"/>
      <c r="M32" s="13" t="s">
        <v>0</v>
      </c>
      <c r="N32" s="19"/>
      <c r="O32" s="19"/>
      <c r="P32" s="20"/>
      <c r="Q32" s="20"/>
      <c r="R32" s="20"/>
      <c r="S32" s="20"/>
      <c r="T32" s="20"/>
      <c r="U32" s="47">
        <f>U34*3</f>
        <v>258000000</v>
      </c>
      <c r="V32" s="17" t="str">
        <f>V31</f>
        <v>ریال</v>
      </c>
      <c r="W32" s="20"/>
      <c r="Y32" s="18" t="s">
        <v>0</v>
      </c>
      <c r="Z32" s="19"/>
      <c r="AA32" s="19"/>
      <c r="AB32" s="20"/>
      <c r="AC32" s="20"/>
      <c r="AD32" s="20"/>
      <c r="AE32" s="20"/>
      <c r="AF32" s="20"/>
      <c r="AG32" s="47">
        <f>AG34*3</f>
        <v>276000000</v>
      </c>
      <c r="AH32" s="17" t="str">
        <f>AH31</f>
        <v>ریال</v>
      </c>
      <c r="AI32" s="20"/>
      <c r="AJ32" s="20"/>
      <c r="AK32" s="18" t="s">
        <v>0</v>
      </c>
      <c r="AL32" s="19"/>
      <c r="AM32" s="19"/>
      <c r="AN32" s="20"/>
      <c r="AO32" s="20"/>
      <c r="AP32" s="20"/>
      <c r="AQ32" s="20"/>
      <c r="AR32" s="20"/>
      <c r="AS32" s="47">
        <f>ROUND(AS30*0.7,-6)</f>
        <v>27000000</v>
      </c>
      <c r="AT32" s="17" t="str">
        <f>AT31</f>
        <v>ریال</v>
      </c>
      <c r="AU32" s="20"/>
      <c r="AV32" s="20"/>
      <c r="AW32" s="20"/>
      <c r="AX32" s="20"/>
      <c r="AY32" s="20"/>
      <c r="AZ32" s="20"/>
    </row>
    <row r="33" spans="2:52" ht="23.1" customHeight="1" x14ac:dyDescent="0.25">
      <c r="B33" s="54" t="s">
        <v>13</v>
      </c>
      <c r="C33" s="55"/>
      <c r="D33" s="55"/>
      <c r="E33" s="55"/>
      <c r="F33" s="20"/>
      <c r="G33" s="20"/>
      <c r="H33" s="20"/>
      <c r="I33" s="48">
        <f>I31+4500000</f>
        <v>65742000</v>
      </c>
      <c r="J33" s="17" t="str">
        <f>J32</f>
        <v>ریال</v>
      </c>
      <c r="K33" s="20"/>
      <c r="M33" s="54" t="s">
        <v>13</v>
      </c>
      <c r="N33" s="55"/>
      <c r="O33" s="55"/>
      <c r="P33" s="55"/>
      <c r="Q33" s="20"/>
      <c r="R33" s="20"/>
      <c r="S33" s="20"/>
      <c r="T33" s="20"/>
      <c r="U33" s="48">
        <f>U31+4500000</f>
        <v>112740000</v>
      </c>
      <c r="V33" s="17" t="str">
        <f>V32</f>
        <v>ریال</v>
      </c>
      <c r="W33" s="20"/>
      <c r="Y33" s="22" t="s">
        <v>13</v>
      </c>
      <c r="Z33" s="19"/>
      <c r="AA33" s="19"/>
      <c r="AB33" s="20"/>
      <c r="AC33" s="20"/>
      <c r="AD33" s="20"/>
      <c r="AE33" s="20"/>
      <c r="AF33" s="20"/>
      <c r="AG33" s="48">
        <f>AG31+4500000</f>
        <v>120900000</v>
      </c>
      <c r="AH33" s="17" t="str">
        <f>AH32</f>
        <v>ریال</v>
      </c>
      <c r="AI33" s="20"/>
      <c r="AJ33" s="20"/>
      <c r="AK33" s="22" t="s">
        <v>13</v>
      </c>
      <c r="AL33" s="19"/>
      <c r="AM33" s="19"/>
      <c r="AN33" s="20"/>
      <c r="AO33" s="20"/>
      <c r="AP33" s="20"/>
      <c r="AQ33" s="20"/>
      <c r="AR33" s="20"/>
      <c r="AS33" s="48">
        <f>AS31+4500000</f>
        <v>16740000</v>
      </c>
      <c r="AT33" s="17" t="str">
        <f>AT32</f>
        <v>ریال</v>
      </c>
      <c r="AU33" s="20"/>
      <c r="AV33" s="20"/>
      <c r="AW33" s="20"/>
      <c r="AX33" s="20"/>
      <c r="AY33" s="20"/>
      <c r="AZ33" s="20"/>
    </row>
    <row r="34" spans="2:52" ht="23.1" customHeight="1" thickBot="1" x14ac:dyDescent="0.3">
      <c r="B34" s="28" t="s">
        <v>3</v>
      </c>
      <c r="C34" s="29"/>
      <c r="D34" s="29"/>
      <c r="E34" s="39" t="s">
        <v>4</v>
      </c>
      <c r="F34" s="39" t="s">
        <v>5</v>
      </c>
      <c r="G34" s="39" t="s">
        <v>6</v>
      </c>
      <c r="H34" s="39"/>
      <c r="I34" s="49">
        <f>I32/3</f>
        <v>50000000</v>
      </c>
      <c r="J34" s="27" t="str">
        <f>J33</f>
        <v>ریال</v>
      </c>
      <c r="K34" s="21"/>
      <c r="M34" s="28" t="s">
        <v>3</v>
      </c>
      <c r="N34" s="29"/>
      <c r="O34" s="29"/>
      <c r="P34" s="39"/>
      <c r="Q34" s="39" t="s">
        <v>4</v>
      </c>
      <c r="R34" s="39" t="s">
        <v>5</v>
      </c>
      <c r="S34" s="39" t="s">
        <v>6</v>
      </c>
      <c r="T34" s="39"/>
      <c r="U34" s="49">
        <v>86000000</v>
      </c>
      <c r="V34" s="27" t="str">
        <f>V33</f>
        <v>ریال</v>
      </c>
      <c r="W34" s="21"/>
      <c r="Y34" s="28" t="s">
        <v>3</v>
      </c>
      <c r="Z34" s="29"/>
      <c r="AA34" s="29"/>
      <c r="AB34" s="39"/>
      <c r="AC34" s="39" t="s">
        <v>4</v>
      </c>
      <c r="AD34" s="39" t="s">
        <v>5</v>
      </c>
      <c r="AE34" s="39" t="s">
        <v>6</v>
      </c>
      <c r="AF34" s="39"/>
      <c r="AG34" s="49">
        <v>92000000</v>
      </c>
      <c r="AH34" s="27" t="str">
        <f>AH33</f>
        <v>ریال</v>
      </c>
      <c r="AI34" s="21"/>
      <c r="AJ34" s="21"/>
      <c r="AK34" s="28" t="s">
        <v>3</v>
      </c>
      <c r="AL34" s="29"/>
      <c r="AM34" s="29"/>
      <c r="AN34" s="23"/>
      <c r="AO34" s="39" t="s">
        <v>4</v>
      </c>
      <c r="AP34" s="39" t="s">
        <v>5</v>
      </c>
      <c r="AQ34" s="39" t="s">
        <v>6</v>
      </c>
      <c r="AR34" s="39"/>
      <c r="AS34" s="49">
        <f>AS32/3</f>
        <v>9000000</v>
      </c>
      <c r="AT34" s="27" t="str">
        <f>AT33</f>
        <v>ریال</v>
      </c>
      <c r="AU34" s="21"/>
      <c r="AV34" s="21"/>
      <c r="AW34" s="21"/>
      <c r="AX34" s="21"/>
      <c r="AY34" s="21"/>
      <c r="AZ34" s="21"/>
    </row>
  </sheetData>
  <mergeCells count="62">
    <mergeCell ref="AK29:AM29"/>
    <mergeCell ref="AK34:AM34"/>
    <mergeCell ref="B9:E9"/>
    <mergeCell ref="B15:E15"/>
    <mergeCell ref="B21:E21"/>
    <mergeCell ref="B27:E27"/>
    <mergeCell ref="B33:E33"/>
    <mergeCell ref="M9:P9"/>
    <mergeCell ref="M15:P15"/>
    <mergeCell ref="M21:P21"/>
    <mergeCell ref="M27:P27"/>
    <mergeCell ref="M33:P33"/>
    <mergeCell ref="AK16:AM16"/>
    <mergeCell ref="AK17:AM17"/>
    <mergeCell ref="AK22:AM22"/>
    <mergeCell ref="AK23:AM23"/>
    <mergeCell ref="AK28:AM28"/>
    <mergeCell ref="AK3:AT3"/>
    <mergeCell ref="AK4:AT4"/>
    <mergeCell ref="AK5:AM5"/>
    <mergeCell ref="AK10:AM10"/>
    <mergeCell ref="AK11:AM11"/>
    <mergeCell ref="B2:J2"/>
    <mergeCell ref="M2:V2"/>
    <mergeCell ref="Y2:AH2"/>
    <mergeCell ref="AK2:AT2"/>
    <mergeCell ref="M3:V3"/>
    <mergeCell ref="Y3:AH3"/>
    <mergeCell ref="B4:J4"/>
    <mergeCell ref="M4:V4"/>
    <mergeCell ref="Y4:AH4"/>
    <mergeCell ref="B3:J3"/>
    <mergeCell ref="B5:D5"/>
    <mergeCell ref="B11:D11"/>
    <mergeCell ref="B17:D17"/>
    <mergeCell ref="B23:D23"/>
    <mergeCell ref="B34:D34"/>
    <mergeCell ref="B28:D28"/>
    <mergeCell ref="B22:D22"/>
    <mergeCell ref="B16:D16"/>
    <mergeCell ref="B10:D10"/>
    <mergeCell ref="B29:D29"/>
    <mergeCell ref="M5:O5"/>
    <mergeCell ref="M10:O10"/>
    <mergeCell ref="M11:O11"/>
    <mergeCell ref="M16:O16"/>
    <mergeCell ref="M17:O17"/>
    <mergeCell ref="M22:O22"/>
    <mergeCell ref="M23:O23"/>
    <mergeCell ref="M28:O28"/>
    <mergeCell ref="M29:O29"/>
    <mergeCell ref="M34:O34"/>
    <mergeCell ref="Y5:AA5"/>
    <mergeCell ref="Y10:AA10"/>
    <mergeCell ref="Y11:AA11"/>
    <mergeCell ref="Y16:AA16"/>
    <mergeCell ref="Y17:AA17"/>
    <mergeCell ref="Y22:AA22"/>
    <mergeCell ref="Y23:AA23"/>
    <mergeCell ref="Y28:AA28"/>
    <mergeCell ref="Y29:AA29"/>
    <mergeCell ref="Y34:AA34"/>
  </mergeCells>
  <pageMargins left="0.25" right="0.5" top="0.5" bottom="0.25" header="0.3" footer="0.3"/>
  <pageSetup paperSize="9" orientation="portrait" horizontalDpi="0" verticalDpi="0" r:id="rId1"/>
  <ignoredErrors>
    <ignoredError sqref="AG5 AG11 AS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p_rezazade</dc:creator>
  <cp:lastModifiedBy>Parsin</cp:lastModifiedBy>
  <cp:lastPrinted>2023-05-22T16:22:59Z</cp:lastPrinted>
  <dcterms:created xsi:type="dcterms:W3CDTF">2022-05-12T09:51:51Z</dcterms:created>
  <dcterms:modified xsi:type="dcterms:W3CDTF">2023-05-22T16:23:36Z</dcterms:modified>
</cp:coreProperties>
</file>